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UT100k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<sst xmlns="http://schemas.openxmlformats.org/spreadsheetml/2006/main" count="237" uniqueCount="72">
  <si>
    <t>Total</t>
  </si>
  <si>
    <t>from</t>
  </si>
  <si>
    <t>to</t>
  </si>
  <si>
    <t>distance</t>
  </si>
  <si>
    <t>time</t>
  </si>
  <si>
    <t>total</t>
  </si>
  <si>
    <t>pace</t>
  </si>
  <si>
    <t>Leg Total</t>
  </si>
  <si>
    <t>Rest</t>
  </si>
  <si>
    <t xml:space="preserve"> </t>
  </si>
  <si>
    <t>Brockhole to Kentmere</t>
  </si>
  <si>
    <t>Kentmere to Mardale Head</t>
  </si>
  <si>
    <t>Mardale Head to Bampton</t>
  </si>
  <si>
    <t>Bampton to Howtown</t>
  </si>
  <si>
    <t xml:space="preserve">Patterdale to Thirlmere </t>
  </si>
  <si>
    <t>Ambleside to Brockhole</t>
  </si>
  <si>
    <t>Howtown to Patterdale</t>
  </si>
  <si>
    <t>Langdale to Ambleside</t>
  </si>
  <si>
    <t>Distance</t>
  </si>
  <si>
    <t>patterdale</t>
  </si>
  <si>
    <t>bridge</t>
  </si>
  <si>
    <t>tarn</t>
  </si>
  <si>
    <t>thirlmere</t>
  </si>
  <si>
    <t>Thirlmere to Watendlath</t>
  </si>
  <si>
    <t xml:space="preserve">thirlmere  </t>
  </si>
  <si>
    <t>path junction</t>
  </si>
  <si>
    <t>gate</t>
  </si>
  <si>
    <t>watendleth</t>
  </si>
  <si>
    <t>Watendlath to Langdale</t>
  </si>
  <si>
    <t xml:space="preserve">watendleth   </t>
  </si>
  <si>
    <t>cairn</t>
  </si>
  <si>
    <t>langdale</t>
  </si>
  <si>
    <t>elterwater</t>
  </si>
  <si>
    <t>ambleside</t>
  </si>
  <si>
    <t>brockhole</t>
  </si>
  <si>
    <t>Splits (GPS Interval)</t>
  </si>
  <si>
    <t>Type</t>
  </si>
  <si>
    <t>Duration</t>
  </si>
  <si>
    <t>Total Duration</t>
  </si>
  <si>
    <t>Pace</t>
  </si>
  <si>
    <t>Avg HR</t>
  </si>
  <si>
    <t>Max HR</t>
  </si>
  <si>
    <t>Notes</t>
  </si>
  <si>
    <t>Interval</t>
  </si>
  <si>
    <t>—</t>
  </si>
  <si>
    <t>1 mi</t>
  </si>
  <si>
    <t>0.75 mi</t>
  </si>
  <si>
    <t>0.47 mi</t>
  </si>
  <si>
    <t>0.61 mi</t>
  </si>
  <si>
    <t>0.06 mi</t>
  </si>
  <si>
    <t>0.02 mi</t>
  </si>
  <si>
    <t>0.77 mi</t>
  </si>
  <si>
    <t>junction</t>
  </si>
  <si>
    <t xml:space="preserve">brockhole  </t>
  </si>
  <si>
    <t>kentmere</t>
  </si>
  <si>
    <t xml:space="preserve">kentmere  </t>
  </si>
  <si>
    <t>hill</t>
  </si>
  <si>
    <t>top</t>
  </si>
  <si>
    <t>mardale head</t>
  </si>
  <si>
    <t xml:space="preserve">mardale head  </t>
  </si>
  <si>
    <t>path</t>
  </si>
  <si>
    <t>bampton</t>
  </si>
  <si>
    <t xml:space="preserve">bampton  </t>
  </si>
  <si>
    <t>howtown</t>
  </si>
  <si>
    <t>wall</t>
  </si>
  <si>
    <t xml:space="preserve">howtown   </t>
  </si>
  <si>
    <t>road</t>
  </si>
  <si>
    <t>tree</t>
  </si>
  <si>
    <t>HR</t>
  </si>
  <si>
    <t>Ascent</t>
  </si>
  <si>
    <t>Descent</t>
  </si>
  <si>
    <t>Utlimate Trails 100k - Saturday 14th September 2013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</si>
</sst>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\ ;\-#,##0.00"/>
    <numFmt numFmtId="165" formatCode="0.0"/>
    <numFmt numFmtId="166" formatCode="h:mm:ss"/>
    <numFmt numFmtId="167" formatCode="m:ss"/>
    <numFmt numFmtId="168" formatCode="[hh]:mm:ss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45" fontId="4" fillId="0" borderId="12" xfId="0" applyNumberFormat="1" applyFont="1" applyFill="1" applyBorder="1" applyAlignment="1">
      <alignment horizontal="center"/>
    </xf>
    <xf numFmtId="166" fontId="4" fillId="0" borderId="12" xfId="0" applyNumberFormat="1" applyFont="1" applyFill="1" applyBorder="1" applyAlignment="1">
      <alignment horizontal="center"/>
    </xf>
    <xf numFmtId="166" fontId="4" fillId="0" borderId="13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33" borderId="12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 vertical="center"/>
    </xf>
    <xf numFmtId="166" fontId="4" fillId="33" borderId="11" xfId="0" applyNumberFormat="1" applyFont="1" applyFill="1" applyBorder="1" applyAlignment="1">
      <alignment horizontal="left" vertical="center"/>
    </xf>
    <xf numFmtId="2" fontId="3" fillId="0" borderId="13" xfId="0" applyNumberFormat="1" applyFont="1" applyFill="1" applyBorder="1" applyAlignment="1">
      <alignment horizontal="center"/>
    </xf>
    <xf numFmtId="166" fontId="8" fillId="33" borderId="12" xfId="0" applyNumberFormat="1" applyFont="1" applyFill="1" applyBorder="1" applyAlignment="1">
      <alignment horizontal="center"/>
    </xf>
    <xf numFmtId="167" fontId="4" fillId="0" borderId="13" xfId="0" applyNumberFormat="1" applyFont="1" applyFill="1" applyBorder="1" applyAlignment="1">
      <alignment horizontal="center"/>
    </xf>
    <xf numFmtId="45" fontId="4" fillId="34" borderId="12" xfId="0" applyNumberFormat="1" applyFont="1" applyFill="1" applyBorder="1" applyAlignment="1">
      <alignment horizontal="center"/>
    </xf>
    <xf numFmtId="167" fontId="4" fillId="34" borderId="13" xfId="0" applyNumberFormat="1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left"/>
    </xf>
    <xf numFmtId="0" fontId="3" fillId="0" borderId="14" xfId="0" applyFont="1" applyBorder="1" applyAlignment="1">
      <alignment/>
    </xf>
    <xf numFmtId="0" fontId="2" fillId="33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2" fontId="3" fillId="0" borderId="11" xfId="0" applyNumberFormat="1" applyFont="1" applyBorder="1" applyAlignment="1">
      <alignment horizontal="center"/>
    </xf>
    <xf numFmtId="166" fontId="8" fillId="33" borderId="13" xfId="0" applyNumberFormat="1" applyFont="1" applyFill="1" applyBorder="1" applyAlignment="1">
      <alignment horizontal="center"/>
    </xf>
    <xf numFmtId="166" fontId="4" fillId="34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45" fontId="3" fillId="0" borderId="0" xfId="0" applyNumberFormat="1" applyFont="1" applyFill="1" applyBorder="1" applyAlignment="1">
      <alignment horizontal="center"/>
    </xf>
    <xf numFmtId="45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7" fontId="4" fillId="34" borderId="12" xfId="0" applyNumberFormat="1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7" fontId="0" fillId="0" borderId="0" xfId="0" applyNumberFormat="1" applyAlignment="1">
      <alignment/>
    </xf>
    <xf numFmtId="47" fontId="0" fillId="0" borderId="0" xfId="0" applyNumberFormat="1" applyAlignment="1">
      <alignment vertical="center" wrapText="1"/>
    </xf>
    <xf numFmtId="20" fontId="0" fillId="0" borderId="0" xfId="0" applyNumberFormat="1" applyAlignment="1">
      <alignment vertical="center" wrapText="1"/>
    </xf>
    <xf numFmtId="21" fontId="0" fillId="0" borderId="0" xfId="0" applyNumberFormat="1" applyAlignment="1">
      <alignment vertical="center" wrapText="1"/>
    </xf>
    <xf numFmtId="0" fontId="3" fillId="0" borderId="11" xfId="0" applyFont="1" applyFill="1" applyBorder="1" applyAlignment="1">
      <alignment horizontal="left" vertical="center"/>
    </xf>
    <xf numFmtId="45" fontId="8" fillId="33" borderId="12" xfId="0" applyNumberFormat="1" applyFont="1" applyFill="1" applyBorder="1" applyAlignment="1">
      <alignment horizontal="center"/>
    </xf>
    <xf numFmtId="2" fontId="3" fillId="33" borderId="16" xfId="0" applyNumberFormat="1" applyFont="1" applyFill="1" applyBorder="1" applyAlignment="1">
      <alignment horizontal="center"/>
    </xf>
    <xf numFmtId="167" fontId="3" fillId="0" borderId="16" xfId="0" applyNumberFormat="1" applyFont="1" applyBorder="1" applyAlignment="1">
      <alignment horizontal="center"/>
    </xf>
    <xf numFmtId="167" fontId="2" fillId="33" borderId="16" xfId="0" applyNumberFormat="1" applyFont="1" applyFill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" fontId="2" fillId="35" borderId="12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 horizontal="left"/>
    </xf>
    <xf numFmtId="0" fontId="3" fillId="0" borderId="16" xfId="0" applyFont="1" applyBorder="1" applyAlignment="1">
      <alignment/>
    </xf>
    <xf numFmtId="0" fontId="2" fillId="33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1" fontId="2" fillId="35" borderId="14" xfId="0" applyNumberFormat="1" applyFont="1" applyFill="1" applyBorder="1" applyAlignment="1">
      <alignment horizontal="center"/>
    </xf>
    <xf numFmtId="167" fontId="3" fillId="0" borderId="12" xfId="0" applyNumberFormat="1" applyFont="1" applyBorder="1" applyAlignment="1">
      <alignment horizontal="center"/>
    </xf>
    <xf numFmtId="167" fontId="2" fillId="33" borderId="12" xfId="0" applyNumberFormat="1" applyFont="1" applyFill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2" fontId="3" fillId="0" borderId="11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/>
    </xf>
    <xf numFmtId="167" fontId="2" fillId="33" borderId="13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33" borderId="18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left"/>
    </xf>
    <xf numFmtId="2" fontId="2" fillId="33" borderId="20" xfId="0" applyNumberFormat="1" applyFont="1" applyFill="1" applyBorder="1" applyAlignment="1">
      <alignment horizontal="center"/>
    </xf>
    <xf numFmtId="2" fontId="2" fillId="33" borderId="21" xfId="0" applyNumberFormat="1" applyFont="1" applyFill="1" applyBorder="1" applyAlignment="1">
      <alignment horizontal="center"/>
    </xf>
    <xf numFmtId="2" fontId="2" fillId="33" borderId="22" xfId="0" applyNumberFormat="1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left"/>
    </xf>
    <xf numFmtId="166" fontId="4" fillId="33" borderId="11" xfId="0" applyNumberFormat="1" applyFont="1" applyFill="1" applyBorder="1" applyAlignment="1">
      <alignment horizontal="left" vertical="center"/>
    </xf>
    <xf numFmtId="166" fontId="4" fillId="33" borderId="10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1" fontId="2" fillId="35" borderId="13" xfId="0" applyNumberFormat="1" applyFont="1" applyFill="1" applyBorder="1" applyAlignment="1">
      <alignment horizontal="center"/>
    </xf>
    <xf numFmtId="1" fontId="2" fillId="35" borderId="15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114300</xdr:colOff>
      <xdr:row>1</xdr:row>
      <xdr:rowOff>171450</xdr:rowOff>
    </xdr:to>
    <xdr:pic>
      <xdr:nvPicPr>
        <xdr:cNvPr id="1" name="ctl00_ctl00_ctl00_SiteContent_PageContent_TrainingLogContent_m_adjustSplitsIcon" descr="Split setting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905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1">
      <selection activeCell="I88" sqref="I88"/>
    </sheetView>
  </sheetViews>
  <sheetFormatPr defaultColWidth="9.140625" defaultRowHeight="15"/>
  <cols>
    <col min="1" max="1" width="17.8515625" style="6" customWidth="1"/>
    <col min="2" max="2" width="18.57421875" style="7" customWidth="1"/>
    <col min="3" max="3" width="11.00390625" style="8" bestFit="1" customWidth="1"/>
    <col min="4" max="4" width="12.140625" style="9" customWidth="1"/>
    <col min="5" max="5" width="10.421875" style="9" customWidth="1"/>
    <col min="6" max="6" width="9.140625" style="8" customWidth="1"/>
    <col min="7" max="7" width="10.7109375" style="31" bestFit="1" customWidth="1"/>
    <col min="8" max="9" width="9.140625" style="9" customWidth="1"/>
    <col min="10" max="16384" width="9.140625" style="7" customWidth="1"/>
  </cols>
  <sheetData>
    <row r="1" ht="16.5" thickBot="1">
      <c r="A1" s="77" t="s">
        <v>71</v>
      </c>
    </row>
    <row r="2" spans="1:9" ht="15.75">
      <c r="A2" s="78" t="s">
        <v>10</v>
      </c>
      <c r="B2" s="79"/>
      <c r="C2" s="80" t="s">
        <v>9</v>
      </c>
      <c r="D2" s="81"/>
      <c r="E2" s="81"/>
      <c r="F2" s="81"/>
      <c r="G2" s="81"/>
      <c r="H2" s="81"/>
      <c r="I2" s="82"/>
    </row>
    <row r="3" spans="1:9" ht="15">
      <c r="A3" s="12" t="s">
        <v>1</v>
      </c>
      <c r="B3" s="22" t="s">
        <v>2</v>
      </c>
      <c r="C3" s="19" t="s">
        <v>3</v>
      </c>
      <c r="D3" s="11" t="s">
        <v>4</v>
      </c>
      <c r="E3" s="11" t="s">
        <v>5</v>
      </c>
      <c r="F3" s="46" t="s">
        <v>6</v>
      </c>
      <c r="G3" s="52" t="s">
        <v>68</v>
      </c>
      <c r="H3" s="52" t="s">
        <v>69</v>
      </c>
      <c r="I3" s="53" t="s">
        <v>70</v>
      </c>
    </row>
    <row r="4" spans="1:9" ht="15">
      <c r="A4" s="2" t="s">
        <v>53</v>
      </c>
      <c r="B4" s="23" t="s">
        <v>52</v>
      </c>
      <c r="C4" s="26">
        <v>2.15</v>
      </c>
      <c r="D4" s="17">
        <v>0.019884259259259258</v>
      </c>
      <c r="E4" s="3">
        <f>SUM(D4)</f>
        <v>0.019884259259259258</v>
      </c>
      <c r="F4" s="47">
        <f>SUM(D4/C4)</f>
        <v>0.009248492678725236</v>
      </c>
      <c r="G4" s="50">
        <v>126</v>
      </c>
      <c r="H4" s="51">
        <v>630</v>
      </c>
      <c r="I4" s="54">
        <v>20</v>
      </c>
    </row>
    <row r="5" spans="1:9" ht="15">
      <c r="A5" s="2" t="s">
        <v>52</v>
      </c>
      <c r="B5" s="23" t="s">
        <v>54</v>
      </c>
      <c r="C5" s="26">
        <v>4.64</v>
      </c>
      <c r="D5" s="17">
        <v>0.040949074074074075</v>
      </c>
      <c r="E5" s="3">
        <f>SUM(E4+D5)</f>
        <v>0.060833333333333336</v>
      </c>
      <c r="F5" s="47">
        <f>SUM(D5/C5)</f>
        <v>0.008825231481481483</v>
      </c>
      <c r="G5" s="50">
        <v>126</v>
      </c>
      <c r="H5" s="51">
        <v>1119</v>
      </c>
      <c r="I5" s="54">
        <v>1293</v>
      </c>
    </row>
    <row r="6" spans="1:9" ht="15.75">
      <c r="A6" s="13"/>
      <c r="B6" s="24" t="s">
        <v>7</v>
      </c>
      <c r="C6" s="20">
        <f>SUM(C4:C5)</f>
        <v>6.789999999999999</v>
      </c>
      <c r="D6" s="15">
        <f>SUM(D4:D5)</f>
        <v>0.060833333333333336</v>
      </c>
      <c r="E6" s="15"/>
      <c r="F6" s="48">
        <f>SUM(D6/C6)</f>
        <v>0.00895925380461463</v>
      </c>
      <c r="G6" s="58">
        <f>SUM(G4:G5)/2</f>
        <v>126</v>
      </c>
      <c r="H6" s="58">
        <f>SUM(H4:H5)</f>
        <v>1749</v>
      </c>
      <c r="I6" s="59">
        <f>SUM(I4:I5)</f>
        <v>1313</v>
      </c>
    </row>
    <row r="7" spans="1:9" ht="15.75" thickBot="1">
      <c r="A7" s="1"/>
      <c r="B7" s="25" t="s">
        <v>8</v>
      </c>
      <c r="C7" s="21">
        <v>0.01</v>
      </c>
      <c r="D7" s="18">
        <v>0.00024305555555555552</v>
      </c>
      <c r="E7" s="5">
        <f>SUM(D6+D7)</f>
        <v>0.061076388888888895</v>
      </c>
      <c r="F7" s="49"/>
      <c r="G7" s="55">
        <v>119</v>
      </c>
      <c r="H7" s="56"/>
      <c r="I7" s="57"/>
    </row>
    <row r="8" spans="1:6" ht="15.75" thickBot="1">
      <c r="A8" s="32"/>
      <c r="B8" s="29"/>
      <c r="C8" s="30"/>
      <c r="D8" s="31"/>
      <c r="E8" s="31"/>
      <c r="F8" s="30"/>
    </row>
    <row r="9" spans="1:9" ht="15.75">
      <c r="A9" s="78" t="s">
        <v>11</v>
      </c>
      <c r="B9" s="79"/>
      <c r="C9" s="80" t="s">
        <v>9</v>
      </c>
      <c r="D9" s="81"/>
      <c r="E9" s="81"/>
      <c r="F9" s="81"/>
      <c r="G9" s="81"/>
      <c r="H9" s="81"/>
      <c r="I9" s="82"/>
    </row>
    <row r="10" spans="1:9" ht="15">
      <c r="A10" s="12" t="s">
        <v>1</v>
      </c>
      <c r="B10" s="22" t="s">
        <v>2</v>
      </c>
      <c r="C10" s="19" t="s">
        <v>3</v>
      </c>
      <c r="D10" s="11" t="s">
        <v>4</v>
      </c>
      <c r="E10" s="11" t="s">
        <v>5</v>
      </c>
      <c r="F10" s="46" t="s">
        <v>6</v>
      </c>
      <c r="G10" s="52" t="s">
        <v>68</v>
      </c>
      <c r="H10" s="52" t="s">
        <v>69</v>
      </c>
      <c r="I10" s="53" t="s">
        <v>70</v>
      </c>
    </row>
    <row r="11" spans="1:9" ht="15">
      <c r="A11" s="2" t="s">
        <v>55</v>
      </c>
      <c r="B11" s="23" t="s">
        <v>56</v>
      </c>
      <c r="C11" s="26">
        <v>2.87</v>
      </c>
      <c r="D11" s="17">
        <v>0.023680555555555555</v>
      </c>
      <c r="E11" s="4">
        <f>SUM(E7+D11)</f>
        <v>0.08475694444444445</v>
      </c>
      <c r="F11" s="47">
        <f>SUM(D11/C11)</f>
        <v>0.008251064653503677</v>
      </c>
      <c r="G11" s="50">
        <v>143</v>
      </c>
      <c r="H11" s="51">
        <v>879</v>
      </c>
      <c r="I11" s="54">
        <v>78</v>
      </c>
    </row>
    <row r="12" spans="1:9" ht="15">
      <c r="A12" s="2" t="s">
        <v>56</v>
      </c>
      <c r="B12" s="23" t="s">
        <v>57</v>
      </c>
      <c r="C12" s="26">
        <v>1.23</v>
      </c>
      <c r="D12" s="36">
        <v>0.014641203703703703</v>
      </c>
      <c r="E12" s="4">
        <f>SUM(E11+D12)</f>
        <v>0.09939814814814815</v>
      </c>
      <c r="F12" s="47">
        <f>SUM(D12/C12)</f>
        <v>0.011903417645287564</v>
      </c>
      <c r="G12" s="50">
        <v>146</v>
      </c>
      <c r="H12" s="51">
        <v>755</v>
      </c>
      <c r="I12" s="54">
        <v>33</v>
      </c>
    </row>
    <row r="13" spans="1:9" ht="15">
      <c r="A13" s="2" t="s">
        <v>57</v>
      </c>
      <c r="B13" s="23" t="s">
        <v>58</v>
      </c>
      <c r="C13" s="26">
        <v>1.58</v>
      </c>
      <c r="D13" s="17">
        <v>0.016238425925925924</v>
      </c>
      <c r="E13" s="4">
        <f>SUM(E12+D13)</f>
        <v>0.11563657407407407</v>
      </c>
      <c r="F13" s="47">
        <f>SUM(D13/C13)</f>
        <v>0.010277484763244254</v>
      </c>
      <c r="G13" s="50">
        <v>136</v>
      </c>
      <c r="H13" s="50">
        <v>26</v>
      </c>
      <c r="I13" s="60">
        <v>1296</v>
      </c>
    </row>
    <row r="14" spans="1:9" ht="15.75">
      <c r="A14" s="87"/>
      <c r="B14" s="24" t="s">
        <v>7</v>
      </c>
      <c r="C14" s="20">
        <f>SUM(C11:C13)+C7</f>
        <v>5.6899999999999995</v>
      </c>
      <c r="D14" s="15">
        <f>SUM(D11:D13)</f>
        <v>0.054560185185185184</v>
      </c>
      <c r="E14" s="15"/>
      <c r="F14" s="48">
        <f>SUM(D14/C14)</f>
        <v>0.009588784742563302</v>
      </c>
      <c r="G14" s="61">
        <f>SUM(G11:G13)/3</f>
        <v>141.66666666666666</v>
      </c>
      <c r="H14" s="58">
        <f>SUM(H11:H13)</f>
        <v>1660</v>
      </c>
      <c r="I14" s="59">
        <f>SUM(I11:I13)</f>
        <v>1407</v>
      </c>
    </row>
    <row r="15" spans="1:9" ht="15.75">
      <c r="A15" s="87"/>
      <c r="B15" s="24" t="s">
        <v>0</v>
      </c>
      <c r="C15" s="20">
        <f>SUM(C6+C14)+C7</f>
        <v>12.489999999999998</v>
      </c>
      <c r="D15" s="15">
        <f>SUM(E7+D14)</f>
        <v>0.11563657407407407</v>
      </c>
      <c r="E15" s="15"/>
      <c r="F15" s="48">
        <f>SUM(D15/C15)</f>
        <v>0.009258332591999527</v>
      </c>
      <c r="G15" s="61">
        <f>SUM(G6+G14)/2</f>
        <v>133.83333333333331</v>
      </c>
      <c r="H15" s="61">
        <f>SUM(H6+H14)</f>
        <v>3409</v>
      </c>
      <c r="I15" s="61">
        <f>SUM(I6+I14)</f>
        <v>2720</v>
      </c>
    </row>
    <row r="16" spans="1:9" ht="15.75" thickBot="1">
      <c r="A16" s="88"/>
      <c r="B16" s="25" t="s">
        <v>8</v>
      </c>
      <c r="C16" s="21">
        <v>0.01</v>
      </c>
      <c r="D16" s="18">
        <v>0.0006597222222222221</v>
      </c>
      <c r="E16" s="5">
        <f>SUM(D15+D16)</f>
        <v>0.1162962962962963</v>
      </c>
      <c r="F16" s="49"/>
      <c r="G16" s="55">
        <v>121</v>
      </c>
      <c r="H16" s="56"/>
      <c r="I16" s="57"/>
    </row>
    <row r="17" spans="1:6" ht="15.75" thickBot="1">
      <c r="A17" s="32"/>
      <c r="B17" s="29"/>
      <c r="C17" s="30"/>
      <c r="D17" s="31"/>
      <c r="E17" s="31"/>
      <c r="F17" s="30"/>
    </row>
    <row r="18" spans="1:9" ht="15.75">
      <c r="A18" s="78" t="s">
        <v>12</v>
      </c>
      <c r="B18" s="86"/>
      <c r="C18" s="83" t="s">
        <v>9</v>
      </c>
      <c r="D18" s="84"/>
      <c r="E18" s="84"/>
      <c r="F18" s="84"/>
      <c r="G18" s="84"/>
      <c r="H18" s="84"/>
      <c r="I18" s="85"/>
    </row>
    <row r="19" spans="1:9" ht="15">
      <c r="A19" s="12" t="s">
        <v>1</v>
      </c>
      <c r="B19" s="62" t="s">
        <v>2</v>
      </c>
      <c r="C19" s="19" t="s">
        <v>3</v>
      </c>
      <c r="D19" s="11" t="s">
        <v>4</v>
      </c>
      <c r="E19" s="11" t="s">
        <v>5</v>
      </c>
      <c r="F19" s="10" t="s">
        <v>6</v>
      </c>
      <c r="G19" s="52" t="s">
        <v>68</v>
      </c>
      <c r="H19" s="52" t="s">
        <v>69</v>
      </c>
      <c r="I19" s="53" t="s">
        <v>70</v>
      </c>
    </row>
    <row r="20" spans="1:9" ht="15">
      <c r="A20" s="2" t="s">
        <v>59</v>
      </c>
      <c r="B20" s="63" t="s">
        <v>60</v>
      </c>
      <c r="C20" s="26">
        <v>2.58</v>
      </c>
      <c r="D20" s="17">
        <v>0.021851851851851848</v>
      </c>
      <c r="E20" s="4">
        <f>SUM(E16+D20)</f>
        <v>0.13814814814814816</v>
      </c>
      <c r="F20" s="67">
        <f>SUM(D20/C20)</f>
        <v>0.008469710020097615</v>
      </c>
      <c r="G20" s="50">
        <v>143</v>
      </c>
      <c r="H20" s="51">
        <v>436</v>
      </c>
      <c r="I20" s="54">
        <v>449</v>
      </c>
    </row>
    <row r="21" spans="1:9" ht="15">
      <c r="A21" s="2" t="s">
        <v>60</v>
      </c>
      <c r="B21" s="63" t="s">
        <v>26</v>
      </c>
      <c r="C21" s="26">
        <v>2.53</v>
      </c>
      <c r="D21" s="17">
        <v>0.01965277777777778</v>
      </c>
      <c r="E21" s="4">
        <f>SUM(E20+D21)</f>
        <v>0.15780092592592593</v>
      </c>
      <c r="F21" s="67">
        <f>SUM(D21/C21)</f>
        <v>0.007767896354852878</v>
      </c>
      <c r="G21" s="50">
        <v>139</v>
      </c>
      <c r="H21" s="51">
        <v>259</v>
      </c>
      <c r="I21" s="54">
        <v>223</v>
      </c>
    </row>
    <row r="22" spans="1:9" ht="15">
      <c r="A22" s="2" t="s">
        <v>26</v>
      </c>
      <c r="B22" s="63" t="s">
        <v>61</v>
      </c>
      <c r="C22" s="26">
        <v>1.96</v>
      </c>
      <c r="D22" s="17">
        <v>0.011851851851851851</v>
      </c>
      <c r="E22" s="4">
        <f>SUM(E21+D22)</f>
        <v>0.1696527777777778</v>
      </c>
      <c r="F22" s="67">
        <f>SUM(D22/C22)</f>
        <v>0.006046863189720333</v>
      </c>
      <c r="G22" s="50">
        <v>141</v>
      </c>
      <c r="H22" s="50">
        <v>36</v>
      </c>
      <c r="I22" s="60">
        <v>322</v>
      </c>
    </row>
    <row r="23" spans="1:9" ht="15.75">
      <c r="A23" s="87"/>
      <c r="B23" s="64" t="s">
        <v>7</v>
      </c>
      <c r="C23" s="20">
        <f>SUM(C20:C22)</f>
        <v>7.069999999999999</v>
      </c>
      <c r="D23" s="15">
        <f>SUM(D20:D22)</f>
        <v>0.05335648148148148</v>
      </c>
      <c r="E23" s="15"/>
      <c r="F23" s="68">
        <f>SUM(D23/C23)</f>
        <v>0.007546885640945047</v>
      </c>
      <c r="G23" s="61">
        <f>SUM(G20:G22)/3</f>
        <v>141</v>
      </c>
      <c r="H23" s="58">
        <f>SUM(H20:H22)</f>
        <v>731</v>
      </c>
      <c r="I23" s="59">
        <f>SUM(I20:I22)</f>
        <v>994</v>
      </c>
    </row>
    <row r="24" spans="1:9" ht="15.75">
      <c r="A24" s="87"/>
      <c r="B24" s="64" t="s">
        <v>0</v>
      </c>
      <c r="C24" s="20">
        <f>SUM(C15+C23)+C16</f>
        <v>19.57</v>
      </c>
      <c r="D24" s="15">
        <f>SUM(E16+D23)</f>
        <v>0.16965277777777776</v>
      </c>
      <c r="E24" s="15"/>
      <c r="F24" s="68">
        <f>SUM(D24/C24)</f>
        <v>0.008669022880826662</v>
      </c>
      <c r="G24" s="61">
        <f>SUM(G6+G15+G23)/3</f>
        <v>133.61111111111111</v>
      </c>
      <c r="H24" s="61">
        <f>SUM(H15+H23)</f>
        <v>4140</v>
      </c>
      <c r="I24" s="66">
        <f>SUM(I15+I23)</f>
        <v>3714</v>
      </c>
    </row>
    <row r="25" spans="1:9" ht="15.75" thickBot="1">
      <c r="A25" s="88"/>
      <c r="B25" s="65" t="s">
        <v>8</v>
      </c>
      <c r="C25" s="21">
        <v>0.02</v>
      </c>
      <c r="D25" s="18">
        <v>0.0009953703703703704</v>
      </c>
      <c r="E25" s="5">
        <f>SUM(D24+D25)</f>
        <v>0.17064814814814813</v>
      </c>
      <c r="F25" s="69"/>
      <c r="G25" s="55">
        <v>126</v>
      </c>
      <c r="H25" s="56"/>
      <c r="I25" s="57"/>
    </row>
    <row r="26" spans="1:6" ht="15.75" thickBot="1">
      <c r="A26" s="32"/>
      <c r="B26" s="29"/>
      <c r="C26" s="30"/>
      <c r="D26" s="31"/>
      <c r="E26" s="31"/>
      <c r="F26" s="30"/>
    </row>
    <row r="27" spans="1:9" ht="15.75">
      <c r="A27" s="78" t="s">
        <v>13</v>
      </c>
      <c r="B27" s="86"/>
      <c r="C27" s="83" t="s">
        <v>9</v>
      </c>
      <c r="D27" s="84"/>
      <c r="E27" s="84"/>
      <c r="F27" s="84"/>
      <c r="G27" s="84"/>
      <c r="H27" s="84"/>
      <c r="I27" s="85"/>
    </row>
    <row r="28" spans="1:9" ht="15">
      <c r="A28" s="12" t="s">
        <v>1</v>
      </c>
      <c r="B28" s="62" t="s">
        <v>2</v>
      </c>
      <c r="C28" s="19" t="s">
        <v>3</v>
      </c>
      <c r="D28" s="11" t="s">
        <v>4</v>
      </c>
      <c r="E28" s="11" t="s">
        <v>5</v>
      </c>
      <c r="F28" s="10" t="s">
        <v>6</v>
      </c>
      <c r="G28" s="52" t="s">
        <v>68</v>
      </c>
      <c r="H28" s="52" t="s">
        <v>69</v>
      </c>
      <c r="I28" s="53" t="s">
        <v>70</v>
      </c>
    </row>
    <row r="29" spans="1:9" ht="15">
      <c r="A29" s="2" t="s">
        <v>62</v>
      </c>
      <c r="B29" s="63" t="s">
        <v>52</v>
      </c>
      <c r="C29" s="26">
        <v>2.54</v>
      </c>
      <c r="D29" s="17">
        <v>0.019270833333333334</v>
      </c>
      <c r="E29" s="4">
        <f>SUM(E25+D29)</f>
        <v>0.18991898148148145</v>
      </c>
      <c r="F29" s="67">
        <f>SUM(D29/C29)</f>
        <v>0.007586942257217848</v>
      </c>
      <c r="G29" s="50">
        <v>140</v>
      </c>
      <c r="H29" s="51">
        <v>384</v>
      </c>
      <c r="I29" s="54">
        <v>33</v>
      </c>
    </row>
    <row r="30" spans="1:9" ht="15">
      <c r="A30" s="2" t="s">
        <v>52</v>
      </c>
      <c r="B30" s="63" t="s">
        <v>64</v>
      </c>
      <c r="C30" s="26">
        <v>2.19</v>
      </c>
      <c r="D30" s="17">
        <v>0.01511574074074074</v>
      </c>
      <c r="E30" s="4">
        <f>SUM(E29+D30)</f>
        <v>0.2050347222222222</v>
      </c>
      <c r="F30" s="67">
        <f>SUM(D30/C30)</f>
        <v>0.006902164721799425</v>
      </c>
      <c r="G30" s="50">
        <v>146</v>
      </c>
      <c r="H30" s="51">
        <v>197</v>
      </c>
      <c r="I30" s="54">
        <v>39</v>
      </c>
    </row>
    <row r="31" spans="1:9" ht="15">
      <c r="A31" s="2" t="s">
        <v>64</v>
      </c>
      <c r="B31" s="63" t="s">
        <v>63</v>
      </c>
      <c r="C31" s="26">
        <v>2.49</v>
      </c>
      <c r="D31" s="17">
        <v>0.015532407407407406</v>
      </c>
      <c r="E31" s="4">
        <f>SUM(E30+D31)</f>
        <v>0.2205671296296296</v>
      </c>
      <c r="F31" s="67">
        <f>SUM(D31/C31)</f>
        <v>0.006237914621448757</v>
      </c>
      <c r="G31" s="50">
        <v>145</v>
      </c>
      <c r="H31" s="50">
        <v>52</v>
      </c>
      <c r="I31" s="60">
        <v>663</v>
      </c>
    </row>
    <row r="32" spans="1:9" ht="15.75">
      <c r="A32" s="87"/>
      <c r="B32" s="64" t="s">
        <v>7</v>
      </c>
      <c r="C32" s="20">
        <f>SUM(C29:C31)</f>
        <v>7.220000000000001</v>
      </c>
      <c r="D32" s="15">
        <f>SUM(D29:D31)</f>
        <v>0.04991898148148148</v>
      </c>
      <c r="E32" s="15"/>
      <c r="F32" s="68">
        <f>SUM(D32/C32)</f>
        <v>0.006913986354775828</v>
      </c>
      <c r="G32" s="61">
        <f>SUM(G29:G31)/3</f>
        <v>143.66666666666666</v>
      </c>
      <c r="H32" s="58">
        <f>SUM(H29:H31)</f>
        <v>633</v>
      </c>
      <c r="I32" s="59">
        <f>SUM(I29:I31)</f>
        <v>735</v>
      </c>
    </row>
    <row r="33" spans="1:9" ht="15.75">
      <c r="A33" s="87"/>
      <c r="B33" s="64" t="s">
        <v>0</v>
      </c>
      <c r="C33" s="20">
        <f>SUM(C24+C32)+C25</f>
        <v>26.81</v>
      </c>
      <c r="D33" s="15">
        <f>SUM(E25+D32)</f>
        <v>0.2205671296296296</v>
      </c>
      <c r="E33" s="15"/>
      <c r="F33" s="68">
        <f>SUM(D33/C33)</f>
        <v>0.008227046983574397</v>
      </c>
      <c r="G33" s="61">
        <f>SUM(G6+G15+G24+G32)/4</f>
        <v>134.27777777777777</v>
      </c>
      <c r="H33" s="61">
        <f>SUM(H24+H32)</f>
        <v>4773</v>
      </c>
      <c r="I33" s="66">
        <f>SUM(I24+I32)</f>
        <v>4449</v>
      </c>
    </row>
    <row r="34" spans="1:9" ht="15.75" thickBot="1">
      <c r="A34" s="88"/>
      <c r="B34" s="70" t="s">
        <v>8</v>
      </c>
      <c r="C34" s="21">
        <v>0.02</v>
      </c>
      <c r="D34" s="18">
        <v>0.0006944444444444445</v>
      </c>
      <c r="E34" s="5">
        <f>SUM(D33+D34)</f>
        <v>0.22126157407407404</v>
      </c>
      <c r="F34" s="14"/>
      <c r="G34" s="55">
        <v>133</v>
      </c>
      <c r="H34" s="56"/>
      <c r="I34" s="57"/>
    </row>
    <row r="35" spans="1:6" ht="15.75" thickBot="1">
      <c r="A35" s="32"/>
      <c r="B35" s="29"/>
      <c r="C35" s="30"/>
      <c r="D35" s="31"/>
      <c r="E35" s="31"/>
      <c r="F35" s="30"/>
    </row>
    <row r="36" spans="1:9" ht="15.75">
      <c r="A36" s="78" t="s">
        <v>16</v>
      </c>
      <c r="B36" s="86"/>
      <c r="C36" s="83" t="s">
        <v>9</v>
      </c>
      <c r="D36" s="84"/>
      <c r="E36" s="84"/>
      <c r="F36" s="84"/>
      <c r="G36" s="84"/>
      <c r="H36" s="84"/>
      <c r="I36" s="85"/>
    </row>
    <row r="37" spans="1:9" ht="15">
      <c r="A37" s="12" t="s">
        <v>1</v>
      </c>
      <c r="B37" s="62" t="s">
        <v>2</v>
      </c>
      <c r="C37" s="19" t="s">
        <v>3</v>
      </c>
      <c r="D37" s="11" t="s">
        <v>4</v>
      </c>
      <c r="E37" s="11" t="s">
        <v>5</v>
      </c>
      <c r="F37" s="10" t="s">
        <v>6</v>
      </c>
      <c r="G37" s="52" t="s">
        <v>68</v>
      </c>
      <c r="H37" s="52" t="s">
        <v>69</v>
      </c>
      <c r="I37" s="53" t="s">
        <v>70</v>
      </c>
    </row>
    <row r="38" spans="1:9" ht="15">
      <c r="A38" s="2" t="s">
        <v>65</v>
      </c>
      <c r="B38" s="63" t="s">
        <v>66</v>
      </c>
      <c r="C38" s="26">
        <v>2.04</v>
      </c>
      <c r="D38" s="17">
        <v>0.017384259259259262</v>
      </c>
      <c r="E38" s="4">
        <f>SUM(E34+D38)</f>
        <v>0.2386458333333333</v>
      </c>
      <c r="F38" s="67">
        <f>SUM(D38/C38)</f>
        <v>0.008521695715323168</v>
      </c>
      <c r="G38" s="50">
        <v>135</v>
      </c>
      <c r="H38" s="51">
        <v>371</v>
      </c>
      <c r="I38" s="54">
        <v>279</v>
      </c>
    </row>
    <row r="39" spans="1:9" ht="15">
      <c r="A39" s="2" t="s">
        <v>66</v>
      </c>
      <c r="B39" s="63" t="s">
        <v>67</v>
      </c>
      <c r="C39" s="26">
        <v>1.69</v>
      </c>
      <c r="D39" s="17">
        <v>0.017847222222222223</v>
      </c>
      <c r="E39" s="4">
        <f>SUM(E38+D39)</f>
        <v>0.2564930555555555</v>
      </c>
      <c r="F39" s="67">
        <f>SUM(D39/C39)</f>
        <v>0.010560486522024985</v>
      </c>
      <c r="G39" s="50">
        <v>138</v>
      </c>
      <c r="H39" s="51">
        <v>617</v>
      </c>
      <c r="I39" s="54">
        <v>0</v>
      </c>
    </row>
    <row r="40" spans="1:9" ht="15" customHeight="1">
      <c r="A40" s="2" t="s">
        <v>67</v>
      </c>
      <c r="B40" s="63" t="s">
        <v>19</v>
      </c>
      <c r="C40" s="26">
        <v>1.58</v>
      </c>
      <c r="D40" s="17">
        <v>0.014560185185185183</v>
      </c>
      <c r="E40" s="4">
        <f>SUM(E39+D40)</f>
        <v>0.2710532407407407</v>
      </c>
      <c r="F40" s="67">
        <f>SUM(D40/C40)</f>
        <v>0.009215307079231128</v>
      </c>
      <c r="G40" s="50">
        <v>135</v>
      </c>
      <c r="H40" s="50">
        <v>102</v>
      </c>
      <c r="I40" s="60">
        <v>833</v>
      </c>
    </row>
    <row r="41" spans="1:9" ht="15.75">
      <c r="A41" s="87"/>
      <c r="B41" s="64" t="s">
        <v>7</v>
      </c>
      <c r="C41" s="20">
        <f>SUM(C38:C40)</f>
        <v>5.3100000000000005</v>
      </c>
      <c r="D41" s="15">
        <f>SUM(D38:D40)</f>
        <v>0.04979166666666667</v>
      </c>
      <c r="E41" s="15"/>
      <c r="F41" s="68">
        <f>SUM(D41/C41)</f>
        <v>0.009376961707470183</v>
      </c>
      <c r="G41" s="61">
        <f>SUM(G38:G40)/3</f>
        <v>136</v>
      </c>
      <c r="H41" s="58">
        <f>SUM(H38:H40)</f>
        <v>1090</v>
      </c>
      <c r="I41" s="59">
        <f>SUM(I38:I40)</f>
        <v>1112</v>
      </c>
    </row>
    <row r="42" spans="1:9" ht="15.75">
      <c r="A42" s="87"/>
      <c r="B42" s="64" t="s">
        <v>0</v>
      </c>
      <c r="C42" s="20">
        <f>SUM(C33+C41)+C34</f>
        <v>32.14</v>
      </c>
      <c r="D42" s="15">
        <f>SUM(E34+D41)</f>
        <v>0.2710532407407407</v>
      </c>
      <c r="E42" s="15"/>
      <c r="F42" s="68">
        <f>SUM(D42/C42)</f>
        <v>0.008433517135679549</v>
      </c>
      <c r="G42" s="61">
        <f>SUM(G6+G15+G24+G33+G41)/5</f>
        <v>132.74444444444444</v>
      </c>
      <c r="H42" s="61">
        <f>SUM(H33+H41)</f>
        <v>5863</v>
      </c>
      <c r="I42" s="66">
        <f>SUM(I33+I41)</f>
        <v>5561</v>
      </c>
    </row>
    <row r="43" spans="1:9" ht="15.75" thickBot="1">
      <c r="A43" s="88"/>
      <c r="B43" s="70" t="s">
        <v>8</v>
      </c>
      <c r="C43" s="21">
        <v>0.03</v>
      </c>
      <c r="D43" s="18">
        <v>0.005185185185185185</v>
      </c>
      <c r="E43" s="5">
        <f>SUM(D42+D43)</f>
        <v>0.2762384259259259</v>
      </c>
      <c r="F43" s="69"/>
      <c r="G43" s="55">
        <v>105</v>
      </c>
      <c r="H43" s="56"/>
      <c r="I43" s="57"/>
    </row>
    <row r="44" spans="1:6" ht="15.75" thickBot="1">
      <c r="A44" s="32"/>
      <c r="B44" s="29"/>
      <c r="C44" s="30"/>
      <c r="D44" s="31"/>
      <c r="E44" s="31"/>
      <c r="F44" s="30"/>
    </row>
    <row r="45" spans="1:9" ht="15.75">
      <c r="A45" s="78" t="s">
        <v>14</v>
      </c>
      <c r="B45" s="86"/>
      <c r="C45" s="83" t="s">
        <v>9</v>
      </c>
      <c r="D45" s="84"/>
      <c r="E45" s="84"/>
      <c r="F45" s="84"/>
      <c r="G45" s="84"/>
      <c r="H45" s="84"/>
      <c r="I45" s="85"/>
    </row>
    <row r="46" spans="1:9" ht="15">
      <c r="A46" s="12" t="s">
        <v>1</v>
      </c>
      <c r="B46" s="62" t="s">
        <v>2</v>
      </c>
      <c r="C46" s="19" t="s">
        <v>3</v>
      </c>
      <c r="D46" s="11" t="s">
        <v>4</v>
      </c>
      <c r="E46" s="11" t="s">
        <v>5</v>
      </c>
      <c r="F46" s="10" t="s">
        <v>6</v>
      </c>
      <c r="G46" s="52" t="s">
        <v>68</v>
      </c>
      <c r="H46" s="52" t="s">
        <v>69</v>
      </c>
      <c r="I46" s="53" t="s">
        <v>70</v>
      </c>
    </row>
    <row r="47" spans="1:9" ht="15">
      <c r="A47" s="2" t="s">
        <v>19</v>
      </c>
      <c r="B47" s="63" t="s">
        <v>20</v>
      </c>
      <c r="C47" s="26">
        <v>2.65</v>
      </c>
      <c r="D47" s="17">
        <v>0.025104166666666664</v>
      </c>
      <c r="E47" s="3">
        <v>0.021875</v>
      </c>
      <c r="F47" s="67">
        <f>SUM(D47/C47)</f>
        <v>0.009473270440251572</v>
      </c>
      <c r="G47" s="50">
        <v>131</v>
      </c>
      <c r="H47" s="51">
        <v>545</v>
      </c>
      <c r="I47" s="54">
        <v>52</v>
      </c>
    </row>
    <row r="48" spans="1:9" ht="15">
      <c r="A48" s="2" t="s">
        <v>20</v>
      </c>
      <c r="B48" s="63" t="s">
        <v>21</v>
      </c>
      <c r="C48" s="26">
        <v>1.61</v>
      </c>
      <c r="D48" s="17">
        <v>0.023819444444444445</v>
      </c>
      <c r="E48" s="4">
        <f>SUM(E47+D48)</f>
        <v>0.04569444444444444</v>
      </c>
      <c r="F48" s="67">
        <f>SUM(D48/C48)</f>
        <v>0.014794685990338164</v>
      </c>
      <c r="G48" s="50">
        <v>130</v>
      </c>
      <c r="H48" s="51">
        <v>945</v>
      </c>
      <c r="I48" s="54">
        <v>10</v>
      </c>
    </row>
    <row r="49" spans="1:9" ht="15">
      <c r="A49" s="2" t="s">
        <v>21</v>
      </c>
      <c r="B49" s="63" t="s">
        <v>22</v>
      </c>
      <c r="C49" s="26">
        <v>2.48</v>
      </c>
      <c r="D49" s="17">
        <v>0.027557870370370368</v>
      </c>
      <c r="E49" s="4">
        <f>SUM(E48+D49)</f>
        <v>0.07325231481481481</v>
      </c>
      <c r="F49" s="67">
        <f>SUM(D49/C49)</f>
        <v>0.0111120445041816</v>
      </c>
      <c r="G49" s="50">
        <v>124</v>
      </c>
      <c r="H49" s="50">
        <v>66</v>
      </c>
      <c r="I49" s="60">
        <v>1358</v>
      </c>
    </row>
    <row r="50" spans="1:9" ht="15.75">
      <c r="A50" s="87"/>
      <c r="B50" s="64" t="s">
        <v>7</v>
      </c>
      <c r="C50" s="20">
        <f>SUM(C47:C49)</f>
        <v>6.74</v>
      </c>
      <c r="D50" s="15">
        <f>SUM(D47:D49)</f>
        <v>0.07648148148148148</v>
      </c>
      <c r="E50" s="15"/>
      <c r="F50" s="68">
        <f>SUM(D50/C50)</f>
        <v>0.011347400813276185</v>
      </c>
      <c r="G50" s="61">
        <f>SUM(G47:G49)/3</f>
        <v>128.33333333333334</v>
      </c>
      <c r="H50" s="58">
        <f>SUM(H47:H49)</f>
        <v>1556</v>
      </c>
      <c r="I50" s="59">
        <f>SUM(I47:I49)</f>
        <v>1420</v>
      </c>
    </row>
    <row r="51" spans="1:9" ht="15.75">
      <c r="A51" s="87"/>
      <c r="B51" s="64" t="s">
        <v>0</v>
      </c>
      <c r="C51" s="20">
        <f>SUM(C42+C50)+C43</f>
        <v>38.910000000000004</v>
      </c>
      <c r="D51" s="15">
        <f>SUM(E43+D50)</f>
        <v>0.3527199074074074</v>
      </c>
      <c r="E51" s="15"/>
      <c r="F51" s="68">
        <f>SUM(D51/C51)</f>
        <v>0.009065019465623422</v>
      </c>
      <c r="G51" s="61">
        <f>SUM(G6+G15+G24+G33+G42+G50)/6</f>
        <v>131.46666666666667</v>
      </c>
      <c r="H51" s="61">
        <f>SUM(H42+H50)</f>
        <v>7419</v>
      </c>
      <c r="I51" s="66">
        <f>SUM(I42+I50)</f>
        <v>6981</v>
      </c>
    </row>
    <row r="52" spans="1:9" ht="15.75" thickBot="1">
      <c r="A52" s="88"/>
      <c r="B52" s="70" t="s">
        <v>8</v>
      </c>
      <c r="C52" s="21"/>
      <c r="D52" s="18">
        <v>0.0006944444444444445</v>
      </c>
      <c r="E52" s="5">
        <f>SUM(D51+D52)</f>
        <v>0.3534143518518518</v>
      </c>
      <c r="F52" s="69"/>
      <c r="G52" s="55">
        <v>124</v>
      </c>
      <c r="H52" s="56"/>
      <c r="I52" s="57"/>
    </row>
    <row r="53" spans="1:6" ht="18.75" customHeight="1" thickBot="1">
      <c r="A53" s="32"/>
      <c r="B53" s="29"/>
      <c r="C53" s="30"/>
      <c r="D53" s="33"/>
      <c r="E53" s="33"/>
      <c r="F53" s="30"/>
    </row>
    <row r="54" spans="1:9" ht="15.75">
      <c r="A54" s="78" t="s">
        <v>23</v>
      </c>
      <c r="B54" s="86"/>
      <c r="C54" s="83" t="s">
        <v>9</v>
      </c>
      <c r="D54" s="84"/>
      <c r="E54" s="84"/>
      <c r="F54" s="84"/>
      <c r="G54" s="84"/>
      <c r="H54" s="84"/>
      <c r="I54" s="85"/>
    </row>
    <row r="55" spans="1:9" ht="15">
      <c r="A55" s="12" t="s">
        <v>1</v>
      </c>
      <c r="B55" s="62" t="s">
        <v>2</v>
      </c>
      <c r="C55" s="19" t="s">
        <v>3</v>
      </c>
      <c r="D55" s="11" t="s">
        <v>4</v>
      </c>
      <c r="E55" s="11" t="s">
        <v>5</v>
      </c>
      <c r="F55" s="10" t="s">
        <v>6</v>
      </c>
      <c r="G55" s="52" t="s">
        <v>68</v>
      </c>
      <c r="H55" s="52" t="s">
        <v>69</v>
      </c>
      <c r="I55" s="53" t="s">
        <v>70</v>
      </c>
    </row>
    <row r="56" spans="1:9" ht="15">
      <c r="A56" s="2" t="s">
        <v>24</v>
      </c>
      <c r="B56" s="63" t="s">
        <v>25</v>
      </c>
      <c r="C56" s="26">
        <v>1.64</v>
      </c>
      <c r="D56" s="17">
        <v>0.016342592592592593</v>
      </c>
      <c r="E56" s="4">
        <f>SUM(E52+D56)</f>
        <v>0.3697569444444444</v>
      </c>
      <c r="F56" s="67">
        <f>SUM(D56/C56)</f>
        <v>0.009964995483288167</v>
      </c>
      <c r="G56" s="50">
        <v>131</v>
      </c>
      <c r="H56" s="51">
        <v>446</v>
      </c>
      <c r="I56" s="54">
        <v>10</v>
      </c>
    </row>
    <row r="57" spans="1:9" ht="15">
      <c r="A57" s="2" t="s">
        <v>25</v>
      </c>
      <c r="B57" s="63" t="s">
        <v>26</v>
      </c>
      <c r="C57" s="26">
        <v>1.63</v>
      </c>
      <c r="D57" s="17">
        <v>0.022997685185185187</v>
      </c>
      <c r="E57" s="4">
        <f>SUM(E56+D57)</f>
        <v>0.3927546296296296</v>
      </c>
      <c r="F57" s="67">
        <f>SUM(D57/C57)</f>
        <v>0.014109009316064533</v>
      </c>
      <c r="G57" s="50">
        <v>126</v>
      </c>
      <c r="H57" s="51">
        <v>774</v>
      </c>
      <c r="I57" s="54">
        <v>157</v>
      </c>
    </row>
    <row r="58" spans="1:9" ht="15">
      <c r="A58" s="2" t="s">
        <v>26</v>
      </c>
      <c r="B58" s="63" t="s">
        <v>27</v>
      </c>
      <c r="C58" s="26">
        <v>1.58</v>
      </c>
      <c r="D58" s="17">
        <v>0.01659722222222222</v>
      </c>
      <c r="E58" s="4">
        <f>SUM(E57+D58)</f>
        <v>0.4093518518518518</v>
      </c>
      <c r="F58" s="67">
        <f>SUM(D58/C58)</f>
        <v>0.010504571026722925</v>
      </c>
      <c r="G58" s="50">
        <v>122</v>
      </c>
      <c r="H58" s="50">
        <v>0</v>
      </c>
      <c r="I58" s="60">
        <v>820</v>
      </c>
    </row>
    <row r="59" spans="1:9" ht="15.75">
      <c r="A59" s="87"/>
      <c r="B59" s="64" t="s">
        <v>7</v>
      </c>
      <c r="C59" s="20">
        <f>SUM(C56:C58)</f>
        <v>4.85</v>
      </c>
      <c r="D59" s="15">
        <f>SUM(D56:D58)</f>
        <v>0.0559375</v>
      </c>
      <c r="E59" s="15"/>
      <c r="F59" s="68">
        <f>SUM(D59/C59)</f>
        <v>0.011533505154639176</v>
      </c>
      <c r="G59" s="61">
        <f>SUM(G56:G58)/3</f>
        <v>126.33333333333333</v>
      </c>
      <c r="H59" s="58">
        <f>SUM(H56:H58)</f>
        <v>1220</v>
      </c>
      <c r="I59" s="59">
        <f>SUM(I56:I58)</f>
        <v>987</v>
      </c>
    </row>
    <row r="60" spans="1:9" ht="15.75">
      <c r="A60" s="87"/>
      <c r="B60" s="64" t="s">
        <v>0</v>
      </c>
      <c r="C60" s="20">
        <f>SUM(C51+C59)+C52</f>
        <v>43.760000000000005</v>
      </c>
      <c r="D60" s="15">
        <f>SUM(E52+D59)</f>
        <v>0.40935185185185186</v>
      </c>
      <c r="E60" s="15"/>
      <c r="F60" s="68">
        <f>SUM(D60/C60)</f>
        <v>0.009354475590764438</v>
      </c>
      <c r="G60" s="61">
        <f>SUM(G6+G15+G24+G33+G42+G51+G59)/7</f>
        <v>131.1809523809524</v>
      </c>
      <c r="H60" s="61">
        <f>SUM(H51+H59)</f>
        <v>8639</v>
      </c>
      <c r="I60" s="66">
        <f>SUM(I51+I59)</f>
        <v>7968</v>
      </c>
    </row>
    <row r="61" spans="1:9" ht="15.75" thickBot="1">
      <c r="A61" s="88"/>
      <c r="B61" s="70" t="s">
        <v>8</v>
      </c>
      <c r="C61" s="21">
        <v>0.01</v>
      </c>
      <c r="D61" s="18">
        <v>0.0022337962962962967</v>
      </c>
      <c r="E61" s="5">
        <f>SUM(D60+D61)</f>
        <v>0.41158564814814813</v>
      </c>
      <c r="F61" s="69"/>
      <c r="G61" s="55">
        <v>100</v>
      </c>
      <c r="H61" s="56"/>
      <c r="I61" s="57"/>
    </row>
    <row r="62" spans="1:6" ht="10.5" customHeight="1" thickBot="1">
      <c r="A62" s="32"/>
      <c r="B62" s="29"/>
      <c r="C62" s="30"/>
      <c r="D62" s="34"/>
      <c r="E62" s="35"/>
      <c r="F62" s="30"/>
    </row>
    <row r="63" spans="1:9" ht="15.75">
      <c r="A63" s="78" t="s">
        <v>28</v>
      </c>
      <c r="B63" s="86"/>
      <c r="C63" s="83" t="s">
        <v>9</v>
      </c>
      <c r="D63" s="84"/>
      <c r="E63" s="84"/>
      <c r="F63" s="84"/>
      <c r="G63" s="84"/>
      <c r="H63" s="84"/>
      <c r="I63" s="85"/>
    </row>
    <row r="64" spans="1:9" ht="15">
      <c r="A64" s="12" t="s">
        <v>1</v>
      </c>
      <c r="B64" s="62" t="s">
        <v>2</v>
      </c>
      <c r="C64" s="19" t="s">
        <v>3</v>
      </c>
      <c r="D64" s="11" t="s">
        <v>4</v>
      </c>
      <c r="E64" s="11" t="s">
        <v>5</v>
      </c>
      <c r="F64" s="10" t="s">
        <v>6</v>
      </c>
      <c r="G64" s="52" t="s">
        <v>68</v>
      </c>
      <c r="H64" s="52" t="s">
        <v>69</v>
      </c>
      <c r="I64" s="53" t="s">
        <v>70</v>
      </c>
    </row>
    <row r="65" spans="1:9" ht="15">
      <c r="A65" s="2" t="s">
        <v>29</v>
      </c>
      <c r="B65" s="63" t="s">
        <v>20</v>
      </c>
      <c r="C65" s="26">
        <v>3.22</v>
      </c>
      <c r="D65" s="17">
        <v>0.031712962962962964</v>
      </c>
      <c r="E65" s="4">
        <f>SUM(E61+D65)</f>
        <v>0.4432986111111111</v>
      </c>
      <c r="F65" s="67">
        <f>SUM(D65/C65)</f>
        <v>0.00984874626178974</v>
      </c>
      <c r="G65" s="50">
        <v>120</v>
      </c>
      <c r="H65" s="51">
        <v>381</v>
      </c>
      <c r="I65" s="54">
        <v>823</v>
      </c>
    </row>
    <row r="66" spans="1:9" ht="15">
      <c r="A66" s="2" t="s">
        <v>20</v>
      </c>
      <c r="B66" s="63" t="s">
        <v>30</v>
      </c>
      <c r="C66" s="26">
        <v>2.16</v>
      </c>
      <c r="D66" s="17">
        <v>0.02440972222222222</v>
      </c>
      <c r="E66" s="4">
        <f>SUM(E65+D66)</f>
        <v>0.4677083333333333</v>
      </c>
      <c r="F66" s="67">
        <f>SUM(D66/C66)</f>
        <v>0.01130079732510288</v>
      </c>
      <c r="G66" s="50">
        <v>116</v>
      </c>
      <c r="H66" s="51">
        <v>302</v>
      </c>
      <c r="I66" s="54">
        <v>39</v>
      </c>
    </row>
    <row r="67" spans="1:9" ht="15">
      <c r="A67" s="2" t="s">
        <v>30</v>
      </c>
      <c r="B67" s="63" t="s">
        <v>31</v>
      </c>
      <c r="C67" s="26">
        <v>4.92</v>
      </c>
      <c r="D67" s="28">
        <v>0.05228009259259259</v>
      </c>
      <c r="E67" s="4">
        <f>SUM(E66+D67)</f>
        <v>0.5199884259259259</v>
      </c>
      <c r="F67" s="67">
        <f>SUM(D67/C67)</f>
        <v>0.010626035079795242</v>
      </c>
      <c r="G67" s="50">
        <v>119</v>
      </c>
      <c r="H67" s="50">
        <v>950</v>
      </c>
      <c r="I67" s="60">
        <v>1425</v>
      </c>
    </row>
    <row r="68" spans="1:9" ht="15.75">
      <c r="A68" s="87"/>
      <c r="B68" s="64" t="s">
        <v>7</v>
      </c>
      <c r="C68" s="20">
        <f>SUM(C65:C67)</f>
        <v>10.3</v>
      </c>
      <c r="D68" s="15">
        <f>SUM(D65:D67)</f>
        <v>0.10840277777777778</v>
      </c>
      <c r="E68" s="15"/>
      <c r="F68" s="68">
        <f>SUM(D68/C68)</f>
        <v>0.010524541531823084</v>
      </c>
      <c r="G68" s="61">
        <f>SUM(G65:G67)/3</f>
        <v>118.33333333333333</v>
      </c>
      <c r="H68" s="58">
        <f>SUM(H65:H67)</f>
        <v>1633</v>
      </c>
      <c r="I68" s="59">
        <f>SUM(I65:I67)</f>
        <v>2287</v>
      </c>
    </row>
    <row r="69" spans="1:9" ht="15.75">
      <c r="A69" s="87"/>
      <c r="B69" s="64" t="s">
        <v>0</v>
      </c>
      <c r="C69" s="20">
        <f>SUM(C60+C68)+C61</f>
        <v>54.07</v>
      </c>
      <c r="D69" s="15">
        <f>SUM(E61+D68)</f>
        <v>0.5199884259259259</v>
      </c>
      <c r="E69" s="15"/>
      <c r="F69" s="68">
        <f>SUM(D69/C69)</f>
        <v>0.009616948879710114</v>
      </c>
      <c r="G69" s="61">
        <f>SUM(G6+G15+G24+G33+G42+G51+G60+G68)/8</f>
        <v>130.18095238095236</v>
      </c>
      <c r="H69" s="61">
        <f>SUM(H60+H68)</f>
        <v>10272</v>
      </c>
      <c r="I69" s="66">
        <f>SUM(I60+I68)</f>
        <v>10255</v>
      </c>
    </row>
    <row r="70" spans="1:9" ht="15.75" thickBot="1">
      <c r="A70" s="88"/>
      <c r="B70" s="70" t="s">
        <v>8</v>
      </c>
      <c r="C70" s="21">
        <v>0.01</v>
      </c>
      <c r="D70" s="18">
        <v>0.0038657407407407408</v>
      </c>
      <c r="E70" s="5">
        <f>SUM(D69+D70)</f>
        <v>0.5238541666666666</v>
      </c>
      <c r="F70" s="69"/>
      <c r="G70" s="55"/>
      <c r="H70" s="56"/>
      <c r="I70" s="57"/>
    </row>
    <row r="71" spans="1:6" ht="9.75" customHeight="1" thickBot="1">
      <c r="A71" s="32"/>
      <c r="B71" s="29"/>
      <c r="C71" s="30"/>
      <c r="D71" s="33"/>
      <c r="E71" s="33"/>
      <c r="F71" s="30"/>
    </row>
    <row r="72" spans="1:9" ht="15.75">
      <c r="A72" s="78" t="s">
        <v>17</v>
      </c>
      <c r="B72" s="86"/>
      <c r="C72" s="83" t="s">
        <v>9</v>
      </c>
      <c r="D72" s="84"/>
      <c r="E72" s="84"/>
      <c r="F72" s="84"/>
      <c r="G72" s="84"/>
      <c r="H72" s="84"/>
      <c r="I72" s="85"/>
    </row>
    <row r="73" spans="1:9" ht="15">
      <c r="A73" s="12" t="s">
        <v>1</v>
      </c>
      <c r="B73" s="62" t="s">
        <v>2</v>
      </c>
      <c r="C73" s="19" t="s">
        <v>3</v>
      </c>
      <c r="D73" s="11" t="s">
        <v>4</v>
      </c>
      <c r="E73" s="11" t="s">
        <v>5</v>
      </c>
      <c r="F73" s="10" t="s">
        <v>6</v>
      </c>
      <c r="G73" s="52" t="s">
        <v>68</v>
      </c>
      <c r="H73" s="52" t="s">
        <v>69</v>
      </c>
      <c r="I73" s="53" t="s">
        <v>70</v>
      </c>
    </row>
    <row r="74" spans="1:9" ht="15">
      <c r="A74" s="44" t="s">
        <v>31</v>
      </c>
      <c r="B74" s="71" t="s">
        <v>32</v>
      </c>
      <c r="C74" s="72">
        <v>2.94</v>
      </c>
      <c r="D74" s="17">
        <v>0.03293981481481481</v>
      </c>
      <c r="E74" s="4">
        <f>SUM(E70+D74)</f>
        <v>0.5567939814814814</v>
      </c>
      <c r="F74" s="67">
        <f>SUM(D74/C74)</f>
        <v>0.011204018644494834</v>
      </c>
      <c r="G74" s="50"/>
      <c r="H74" s="51">
        <v>475</v>
      </c>
      <c r="I74" s="54">
        <v>419</v>
      </c>
    </row>
    <row r="75" spans="1:9" ht="15">
      <c r="A75" s="2" t="s">
        <v>32</v>
      </c>
      <c r="B75" s="63" t="s">
        <v>26</v>
      </c>
      <c r="C75" s="26">
        <v>1.47</v>
      </c>
      <c r="D75" s="17">
        <v>0.013599537037037037</v>
      </c>
      <c r="E75" s="4">
        <f>SUM(E74+D75)</f>
        <v>0.5703935185185185</v>
      </c>
      <c r="F75" s="67">
        <f>SUM(D75/C75)</f>
        <v>0.009251385739480977</v>
      </c>
      <c r="G75" s="50"/>
      <c r="H75" s="51">
        <v>450</v>
      </c>
      <c r="I75" s="54">
        <v>270</v>
      </c>
    </row>
    <row r="76" spans="1:9" ht="15">
      <c r="A76" s="2" t="s">
        <v>26</v>
      </c>
      <c r="B76" s="63" t="s">
        <v>33</v>
      </c>
      <c r="C76" s="72">
        <v>2.61</v>
      </c>
      <c r="D76" s="17">
        <v>0.024386574074074074</v>
      </c>
      <c r="E76" s="4">
        <f>SUM(E75+D76)</f>
        <v>0.5947800925925926</v>
      </c>
      <c r="F76" s="67">
        <f>SUM(D76/C76)</f>
        <v>0.009343514970909607</v>
      </c>
      <c r="G76" s="50"/>
      <c r="H76" s="50">
        <v>639</v>
      </c>
      <c r="I76" s="60">
        <v>887</v>
      </c>
    </row>
    <row r="77" spans="1:9" ht="15.75">
      <c r="A77" s="87"/>
      <c r="B77" s="64" t="s">
        <v>7</v>
      </c>
      <c r="C77" s="20">
        <f>SUM(C74:C76)</f>
        <v>7.02</v>
      </c>
      <c r="D77" s="15">
        <f>SUM(D74:D76)</f>
        <v>0.07092592592592592</v>
      </c>
      <c r="E77" s="15"/>
      <c r="F77" s="68">
        <f>SUM(D77/C77)</f>
        <v>0.0101034082515564</v>
      </c>
      <c r="G77" s="52"/>
      <c r="H77" s="58">
        <f>SUM(H74:H76)</f>
        <v>1564</v>
      </c>
      <c r="I77" s="59">
        <f>SUM(I74:I76)</f>
        <v>1576</v>
      </c>
    </row>
    <row r="78" spans="1:9" ht="15.75">
      <c r="A78" s="87"/>
      <c r="B78" s="64" t="s">
        <v>0</v>
      </c>
      <c r="C78" s="20">
        <f>SUM(C69+C77)+C70</f>
        <v>61.1</v>
      </c>
      <c r="D78" s="15">
        <f>SUM(E70+D77)</f>
        <v>0.5947800925925926</v>
      </c>
      <c r="E78" s="15"/>
      <c r="F78" s="68">
        <f>SUM(D78/C78)</f>
        <v>0.009734535066981876</v>
      </c>
      <c r="G78" s="52"/>
      <c r="H78" s="61">
        <f>SUM(H69+H77)</f>
        <v>11836</v>
      </c>
      <c r="I78" s="66">
        <f>SUM(I69+I77)</f>
        <v>11831</v>
      </c>
    </row>
    <row r="79" spans="1:9" ht="15.75" thickBot="1">
      <c r="A79" s="88"/>
      <c r="B79" s="70" t="s">
        <v>8</v>
      </c>
      <c r="C79" s="21">
        <v>0.08</v>
      </c>
      <c r="D79" s="16">
        <v>0.0017592592592592592</v>
      </c>
      <c r="E79" s="5">
        <f>SUM(D78+D79)</f>
        <v>0.5965393518518518</v>
      </c>
      <c r="F79" s="69"/>
      <c r="G79" s="55"/>
      <c r="H79" s="56"/>
      <c r="I79" s="57"/>
    </row>
    <row r="80" spans="1:6" ht="15.75" thickBot="1">
      <c r="A80" s="32"/>
      <c r="B80" s="29"/>
      <c r="C80" s="30"/>
      <c r="D80" s="31"/>
      <c r="E80" s="31"/>
      <c r="F80" s="30"/>
    </row>
    <row r="81" spans="1:9" ht="16.5" customHeight="1">
      <c r="A81" s="78" t="s">
        <v>15</v>
      </c>
      <c r="B81" s="86"/>
      <c r="C81" s="83" t="s">
        <v>9</v>
      </c>
      <c r="D81" s="84"/>
      <c r="E81" s="84"/>
      <c r="F81" s="84"/>
      <c r="G81" s="84"/>
      <c r="H81" s="84"/>
      <c r="I81" s="85"/>
    </row>
    <row r="82" spans="1:9" ht="15">
      <c r="A82" s="12" t="s">
        <v>1</v>
      </c>
      <c r="B82" s="62" t="s">
        <v>2</v>
      </c>
      <c r="C82" s="19" t="s">
        <v>3</v>
      </c>
      <c r="D82" s="11" t="s">
        <v>4</v>
      </c>
      <c r="E82" s="11" t="s">
        <v>5</v>
      </c>
      <c r="F82" s="10" t="s">
        <v>6</v>
      </c>
      <c r="G82" s="52" t="s">
        <v>68</v>
      </c>
      <c r="H82" s="52" t="s">
        <v>69</v>
      </c>
      <c r="I82" s="53" t="s">
        <v>70</v>
      </c>
    </row>
    <row r="83" spans="1:9" ht="15">
      <c r="A83" s="44" t="s">
        <v>33</v>
      </c>
      <c r="B83" s="71" t="s">
        <v>52</v>
      </c>
      <c r="C83" s="72">
        <v>2.77</v>
      </c>
      <c r="D83" s="17">
        <v>0.028055555555555556</v>
      </c>
      <c r="E83" s="4">
        <f>SUM(E79+D83)</f>
        <v>0.6245949074074073</v>
      </c>
      <c r="F83" s="67">
        <f>SUM(D83/C83)</f>
        <v>0.010128359406337746</v>
      </c>
      <c r="G83" s="50"/>
      <c r="H83" s="51">
        <v>1028</v>
      </c>
      <c r="I83" s="54">
        <v>465</v>
      </c>
    </row>
    <row r="84" spans="1:9" ht="15">
      <c r="A84" s="2" t="s">
        <v>52</v>
      </c>
      <c r="B84" s="63" t="s">
        <v>34</v>
      </c>
      <c r="C84" s="72">
        <v>1.75</v>
      </c>
      <c r="D84" s="17">
        <v>0.013310185185185187</v>
      </c>
      <c r="E84" s="4">
        <f>SUM(E79+D85)</f>
        <v>0.6379050925925925</v>
      </c>
      <c r="F84" s="67">
        <f>SUM(D84/C84)</f>
        <v>0.007605820105820107</v>
      </c>
      <c r="G84" s="50"/>
      <c r="H84" s="51">
        <v>158</v>
      </c>
      <c r="I84" s="54">
        <v>741</v>
      </c>
    </row>
    <row r="85" spans="1:9" ht="15.75">
      <c r="A85" s="87"/>
      <c r="B85" s="64" t="s">
        <v>7</v>
      </c>
      <c r="C85" s="20">
        <f>SUM(C83:C84)</f>
        <v>4.52</v>
      </c>
      <c r="D85" s="45">
        <f>SUM(D83:D84)</f>
        <v>0.041365740740740745</v>
      </c>
      <c r="E85" s="15"/>
      <c r="F85" s="68">
        <f>SUM(D85/C85)</f>
        <v>0.009151712553261228</v>
      </c>
      <c r="G85" s="52"/>
      <c r="H85" s="58">
        <f>SUM(H83:H84)</f>
        <v>1186</v>
      </c>
      <c r="I85" s="59">
        <f>SUM(I83:I84)</f>
        <v>1206</v>
      </c>
    </row>
    <row r="86" spans="1:9" ht="16.5" thickBot="1">
      <c r="A86" s="88"/>
      <c r="B86" s="73" t="s">
        <v>0</v>
      </c>
      <c r="C86" s="74">
        <f>SUM(C78+C85)+C79</f>
        <v>65.7</v>
      </c>
      <c r="D86" s="27">
        <f>SUM(E79+D85)</f>
        <v>0.6379050925925925</v>
      </c>
      <c r="E86" s="27"/>
      <c r="F86" s="75">
        <f>SUM(D86/C86)</f>
        <v>0.009709362139917695</v>
      </c>
      <c r="G86" s="76"/>
      <c r="H86" s="90">
        <f>SUM(H78+H85)</f>
        <v>13022</v>
      </c>
      <c r="I86" s="91">
        <f>SUM(I78+I85)</f>
        <v>13037</v>
      </c>
    </row>
    <row r="87" spans="1:6" ht="15">
      <c r="A87" s="32"/>
      <c r="B87" s="29"/>
      <c r="C87" s="30"/>
      <c r="D87" s="31"/>
      <c r="E87" s="31"/>
      <c r="F87" s="30"/>
    </row>
    <row r="88" spans="1:9" ht="15">
      <c r="A88" s="32"/>
      <c r="B88" s="29"/>
      <c r="C88" s="30"/>
      <c r="D88" s="31"/>
      <c r="E88" s="31"/>
      <c r="F88" s="30"/>
      <c r="H88" s="31"/>
      <c r="I88" s="31"/>
    </row>
  </sheetData>
  <sheetProtection/>
  <mergeCells count="29">
    <mergeCell ref="C72:I72"/>
    <mergeCell ref="A77:A79"/>
    <mergeCell ref="A81:B81"/>
    <mergeCell ref="A85:A86"/>
    <mergeCell ref="A63:B63"/>
    <mergeCell ref="A68:A70"/>
    <mergeCell ref="A72:B72"/>
    <mergeCell ref="C81:I81"/>
    <mergeCell ref="A50:A52"/>
    <mergeCell ref="A54:B54"/>
    <mergeCell ref="A59:A61"/>
    <mergeCell ref="A45:B45"/>
    <mergeCell ref="C54:I54"/>
    <mergeCell ref="C63:I63"/>
    <mergeCell ref="A41:A43"/>
    <mergeCell ref="A9:B9"/>
    <mergeCell ref="A14:A16"/>
    <mergeCell ref="C45:I45"/>
    <mergeCell ref="A18:B18"/>
    <mergeCell ref="A23:A25"/>
    <mergeCell ref="A27:B27"/>
    <mergeCell ref="A32:A34"/>
    <mergeCell ref="A2:B2"/>
    <mergeCell ref="C2:I2"/>
    <mergeCell ref="C9:I9"/>
    <mergeCell ref="C18:I18"/>
    <mergeCell ref="C36:I36"/>
    <mergeCell ref="C27:I27"/>
    <mergeCell ref="A36:B36"/>
  </mergeCells>
  <printOptions/>
  <pageMargins left="0.7" right="0.7" top="0.31" bottom="0.49" header="0.21" footer="0.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D24" sqref="D24"/>
    </sheetView>
  </sheetViews>
  <sheetFormatPr defaultColWidth="9.140625" defaultRowHeight="15"/>
  <sheetData>
    <row r="1" spans="1:9" ht="15" customHeight="1">
      <c r="A1" s="89" t="s">
        <v>35</v>
      </c>
      <c r="B1" s="89"/>
      <c r="C1" s="89"/>
      <c r="D1" s="89"/>
      <c r="E1" s="89"/>
      <c r="F1" s="89"/>
      <c r="G1" s="89"/>
      <c r="H1" s="89"/>
      <c r="I1" s="89"/>
    </row>
    <row r="2" spans="1:9" ht="45">
      <c r="A2" s="38"/>
      <c r="B2" s="38" t="s">
        <v>36</v>
      </c>
      <c r="C2" s="38" t="s">
        <v>18</v>
      </c>
      <c r="D2" s="38" t="s">
        <v>37</v>
      </c>
      <c r="E2" s="38" t="s">
        <v>38</v>
      </c>
      <c r="F2" s="38" t="s">
        <v>39</v>
      </c>
      <c r="G2" s="38" t="s">
        <v>40</v>
      </c>
      <c r="H2" s="38" t="s">
        <v>41</v>
      </c>
      <c r="I2" s="38" t="s">
        <v>42</v>
      </c>
    </row>
    <row r="3" spans="1:9" ht="15">
      <c r="A3" s="37">
        <v>1</v>
      </c>
      <c r="B3" s="37" t="s">
        <v>43</v>
      </c>
      <c r="C3" s="39" t="s">
        <v>44</v>
      </c>
      <c r="D3" s="41">
        <v>0.004738888888888889</v>
      </c>
      <c r="E3" s="41">
        <v>0.004738888888888889</v>
      </c>
      <c r="F3" s="39" t="s">
        <v>44</v>
      </c>
      <c r="G3" s="37"/>
      <c r="H3" s="37"/>
      <c r="I3" s="37"/>
    </row>
    <row r="4" spans="1:9" ht="15">
      <c r="A4" s="37">
        <v>2</v>
      </c>
      <c r="B4" s="37" t="s">
        <v>43</v>
      </c>
      <c r="C4" s="37" t="s">
        <v>45</v>
      </c>
      <c r="D4" s="41">
        <v>0.011352314814814815</v>
      </c>
      <c r="E4" s="41">
        <v>0.0160912037037037</v>
      </c>
      <c r="F4" s="42">
        <v>0.68125</v>
      </c>
      <c r="G4" s="37"/>
      <c r="H4" s="37"/>
      <c r="I4" s="37"/>
    </row>
    <row r="5" spans="1:9" ht="15">
      <c r="A5" s="37">
        <v>3</v>
      </c>
      <c r="B5" s="37" t="s">
        <v>43</v>
      </c>
      <c r="C5" s="37" t="s">
        <v>45</v>
      </c>
      <c r="D5" s="41">
        <v>0.007660532407407408</v>
      </c>
      <c r="E5" s="41">
        <v>0.023751736111111112</v>
      </c>
      <c r="F5" s="42">
        <v>0.4597222222222222</v>
      </c>
      <c r="G5" s="37"/>
      <c r="H5" s="37"/>
      <c r="I5" s="37"/>
    </row>
    <row r="6" spans="1:9" ht="15">
      <c r="A6" s="37">
        <v>4</v>
      </c>
      <c r="B6" s="37" t="s">
        <v>43</v>
      </c>
      <c r="C6" s="37" t="s">
        <v>46</v>
      </c>
      <c r="D6" s="41">
        <v>0.0059244212962962966</v>
      </c>
      <c r="E6" s="41">
        <v>0.029676157407407408</v>
      </c>
      <c r="F6" s="42">
        <v>0.47430555555555554</v>
      </c>
      <c r="G6" s="37"/>
      <c r="H6" s="37"/>
      <c r="I6" s="37"/>
    </row>
    <row r="7" spans="1:9" ht="15">
      <c r="A7" s="37"/>
      <c r="B7" s="37"/>
      <c r="C7" s="37"/>
      <c r="D7" s="41"/>
      <c r="E7" s="41"/>
      <c r="F7" s="42"/>
      <c r="G7" s="37"/>
      <c r="H7" s="37"/>
      <c r="I7" s="37"/>
    </row>
    <row r="8" spans="1:9" ht="15">
      <c r="A8" s="37">
        <v>5</v>
      </c>
      <c r="B8" s="37" t="s">
        <v>43</v>
      </c>
      <c r="C8" s="37" t="s">
        <v>45</v>
      </c>
      <c r="D8" s="41">
        <v>0.010358680555555555</v>
      </c>
      <c r="E8" s="41">
        <v>0.04003483796296296</v>
      </c>
      <c r="F8" s="42">
        <v>0.6215277777777778</v>
      </c>
      <c r="G8" s="37"/>
      <c r="H8" s="37"/>
      <c r="I8" s="37"/>
    </row>
    <row r="9" spans="1:9" ht="15">
      <c r="A9" s="37">
        <v>6</v>
      </c>
      <c r="B9" s="37" t="s">
        <v>43</v>
      </c>
      <c r="C9" s="37" t="s">
        <v>47</v>
      </c>
      <c r="D9" s="41">
        <v>0.003248726851851852</v>
      </c>
      <c r="E9" s="41">
        <v>0.043283564814814816</v>
      </c>
      <c r="F9" s="42">
        <v>0.4152777777777778</v>
      </c>
      <c r="G9" s="37"/>
      <c r="H9" s="37"/>
      <c r="I9" s="37"/>
    </row>
    <row r="10" spans="1:9" ht="15">
      <c r="A10" s="37"/>
      <c r="B10" s="37"/>
      <c r="C10" s="37"/>
      <c r="D10" s="41"/>
      <c r="E10" s="41"/>
      <c r="F10" s="42"/>
      <c r="G10" s="37"/>
      <c r="H10" s="37"/>
      <c r="I10" s="37"/>
    </row>
    <row r="11" spans="1:9" ht="15">
      <c r="A11" s="37">
        <v>7</v>
      </c>
      <c r="B11" s="37" t="s">
        <v>43</v>
      </c>
      <c r="C11" s="37" t="s">
        <v>45</v>
      </c>
      <c r="D11" s="41">
        <v>0.009094212962962962</v>
      </c>
      <c r="E11" s="41">
        <v>0.05237777777777778</v>
      </c>
      <c r="F11" s="42">
        <v>0.5458333333333333</v>
      </c>
      <c r="G11" s="37"/>
      <c r="H11" s="37"/>
      <c r="I11" s="37"/>
    </row>
    <row r="12" spans="1:9" ht="15">
      <c r="A12" s="37">
        <v>8</v>
      </c>
      <c r="B12" s="37" t="s">
        <v>43</v>
      </c>
      <c r="C12" s="37" t="s">
        <v>45</v>
      </c>
      <c r="D12" s="41">
        <v>0.010280324074074074</v>
      </c>
      <c r="E12" s="41">
        <v>0.06265810185185185</v>
      </c>
      <c r="F12" s="42">
        <v>0.6173611111111111</v>
      </c>
      <c r="G12" s="37"/>
      <c r="H12" s="37"/>
      <c r="I12" s="37"/>
    </row>
    <row r="13" spans="1:9" ht="15">
      <c r="A13" s="37">
        <v>9</v>
      </c>
      <c r="B13" s="37" t="s">
        <v>43</v>
      </c>
      <c r="C13" s="37" t="s">
        <v>48</v>
      </c>
      <c r="D13" s="41">
        <v>0.0050215277777777775</v>
      </c>
      <c r="E13" s="41">
        <v>0.06767962962962963</v>
      </c>
      <c r="F13" s="42">
        <v>0.49444444444444446</v>
      </c>
      <c r="G13" s="37"/>
      <c r="H13" s="37"/>
      <c r="I13" s="37"/>
    </row>
    <row r="14" spans="1:9" ht="15">
      <c r="A14" s="37"/>
      <c r="B14" s="37"/>
      <c r="C14" s="37"/>
      <c r="D14" s="41">
        <f>SUM(D11:D13)</f>
        <v>0.024396064814814815</v>
      </c>
      <c r="E14" s="41"/>
      <c r="F14" s="42"/>
      <c r="G14" s="37"/>
      <c r="H14" s="37"/>
      <c r="I14" s="37"/>
    </row>
    <row r="15" spans="1:9" ht="15">
      <c r="A15" s="37">
        <v>10</v>
      </c>
      <c r="B15" s="37" t="s">
        <v>43</v>
      </c>
      <c r="C15" s="37" t="s">
        <v>49</v>
      </c>
      <c r="D15" s="41">
        <v>0.0006809027777777777</v>
      </c>
      <c r="E15" s="41">
        <v>0.0683605324074074</v>
      </c>
      <c r="F15" s="42">
        <v>0.68125</v>
      </c>
      <c r="G15" s="37"/>
      <c r="H15" s="37"/>
      <c r="I15" s="37"/>
    </row>
    <row r="16" spans="1:9" ht="15">
      <c r="A16" s="37">
        <v>11</v>
      </c>
      <c r="B16" s="37" t="s">
        <v>43</v>
      </c>
      <c r="C16" s="37" t="s">
        <v>50</v>
      </c>
      <c r="D16" s="41">
        <v>0.0017864583333333333</v>
      </c>
      <c r="E16" s="41">
        <v>0.07014699074074074</v>
      </c>
      <c r="F16" s="43">
        <v>0.0893287037037037</v>
      </c>
      <c r="G16" s="37"/>
      <c r="H16" s="37"/>
      <c r="I16" s="37"/>
    </row>
    <row r="17" spans="1:9" ht="15">
      <c r="A17" s="37"/>
      <c r="B17" s="37"/>
      <c r="C17" s="37"/>
      <c r="D17" s="41"/>
      <c r="E17" s="41"/>
      <c r="F17" s="43"/>
      <c r="G17" s="37"/>
      <c r="H17" s="37"/>
      <c r="I17" s="37"/>
    </row>
    <row r="18" spans="1:9" ht="15">
      <c r="A18" s="37">
        <v>12</v>
      </c>
      <c r="B18" s="37" t="s">
        <v>43</v>
      </c>
      <c r="C18" s="37" t="s">
        <v>45</v>
      </c>
      <c r="D18" s="41">
        <v>0.009634953703703703</v>
      </c>
      <c r="E18" s="41">
        <v>0.07978194444444445</v>
      </c>
      <c r="F18" s="42">
        <v>0.5784722222222222</v>
      </c>
      <c r="G18" s="37"/>
      <c r="H18" s="37"/>
      <c r="I18" s="37"/>
    </row>
    <row r="19" spans="1:9" ht="15">
      <c r="A19" s="37">
        <v>13</v>
      </c>
      <c r="B19" s="37" t="s">
        <v>43</v>
      </c>
      <c r="C19" s="37" t="s">
        <v>45</v>
      </c>
      <c r="D19" s="41">
        <v>0.011357523148148148</v>
      </c>
      <c r="E19" s="41">
        <v>0.0911394675925926</v>
      </c>
      <c r="F19" s="42">
        <v>0.6819444444444445</v>
      </c>
      <c r="G19" s="37"/>
      <c r="H19" s="37"/>
      <c r="I19" s="37"/>
    </row>
    <row r="20" spans="1:9" ht="15">
      <c r="A20" s="37">
        <v>14</v>
      </c>
      <c r="B20" s="37" t="s">
        <v>43</v>
      </c>
      <c r="C20" s="37" t="s">
        <v>51</v>
      </c>
      <c r="D20" s="41">
        <v>0.007246527777777778</v>
      </c>
      <c r="E20" s="41">
        <v>0.09838599537037036</v>
      </c>
      <c r="F20" s="42">
        <v>0.5652777777777778</v>
      </c>
      <c r="G20" s="37"/>
      <c r="H20" s="37"/>
      <c r="I20" s="37"/>
    </row>
    <row r="21" spans="1:9" ht="15">
      <c r="A21" s="37"/>
      <c r="B21" s="37"/>
      <c r="C21" s="37"/>
      <c r="D21" s="41">
        <f>SUM(D18:D20)</f>
        <v>0.028239004629629628</v>
      </c>
      <c r="E21" s="41"/>
      <c r="F21" s="42"/>
      <c r="G21" s="37"/>
      <c r="H21" s="37"/>
      <c r="I21" s="37"/>
    </row>
    <row r="22" spans="1:9" ht="15">
      <c r="A22" s="37">
        <v>15</v>
      </c>
      <c r="B22" s="37" t="s">
        <v>43</v>
      </c>
      <c r="C22" s="37" t="s">
        <v>45</v>
      </c>
      <c r="D22" s="41">
        <v>0.008010763888888888</v>
      </c>
      <c r="E22" s="41">
        <v>0.10639675925925925</v>
      </c>
      <c r="F22" s="42">
        <v>0.48125</v>
      </c>
      <c r="G22" s="37"/>
      <c r="H22" s="37"/>
      <c r="I22" s="37"/>
    </row>
    <row r="23" spans="1:8" ht="15">
      <c r="A23" s="37">
        <v>16</v>
      </c>
      <c r="B23" s="37" t="s">
        <v>43</v>
      </c>
      <c r="C23" s="37" t="s">
        <v>46</v>
      </c>
      <c r="D23" s="41">
        <v>0.005305787037037037</v>
      </c>
      <c r="E23" s="41">
        <v>0.11170254629629629</v>
      </c>
      <c r="F23" s="42">
        <v>0.425</v>
      </c>
      <c r="G23" s="37"/>
      <c r="H23" s="37"/>
    </row>
    <row r="24" ht="15">
      <c r="D24" s="40">
        <f>SUM(D22:D23)</f>
        <v>0.013316550925925926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Kynaston</dc:creator>
  <cp:keywords/>
  <dc:description/>
  <cp:lastModifiedBy>Kynaston</cp:lastModifiedBy>
  <cp:lastPrinted>2013-09-15T17:59:04Z</cp:lastPrinted>
  <dcterms:created xsi:type="dcterms:W3CDTF">2013-02-23T17:59:05Z</dcterms:created>
  <dcterms:modified xsi:type="dcterms:W3CDTF">2013-09-20T07:16:20Z</dcterms:modified>
  <cp:category/>
  <cp:version/>
  <cp:contentType/>
  <cp:contentStatus/>
</cp:coreProperties>
</file>