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/>
  <bookViews>
    <workbookView xWindow="1060" yWindow="460" windowWidth="20740" windowHeight="11760" activeTab="0"/>
  </bookViews>
  <sheets>
    <sheet name="Plan" sheetId="2" r:id="rId1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<sst xmlns="http://schemas.openxmlformats.org/spreadsheetml/2006/main" count="107" uniqueCount="39">
  <si>
    <t>distance</t>
  </si>
  <si>
    <t>time</t>
  </si>
  <si>
    <t>Leg Total</t>
  </si>
  <si>
    <t>Rest</t>
  </si>
  <si>
    <t>total</t>
  </si>
  <si>
    <t>pace</t>
  </si>
  <si>
    <t>Total</t>
  </si>
  <si>
    <t>start</t>
  </si>
  <si>
    <t>check point</t>
  </si>
  <si>
    <t xml:space="preserve">check point </t>
  </si>
  <si>
    <t>asc</t>
  </si>
  <si>
    <t>dec</t>
  </si>
  <si>
    <t>av hr</t>
  </si>
  <si>
    <t>Brecon 10 Peaks</t>
  </si>
  <si>
    <t>Saturday 10th September 2016</t>
  </si>
  <si>
    <t>carna pica</t>
  </si>
  <si>
    <t>trig 642</t>
  </si>
  <si>
    <t xml:space="preserve">trig 642 </t>
  </si>
  <si>
    <t>Start to CP 1</t>
  </si>
  <si>
    <t>CP 1 to CP 2</t>
  </si>
  <si>
    <t>CP 2 to CP 3</t>
  </si>
  <si>
    <t>CP 3 to CP 4</t>
  </si>
  <si>
    <t>CP 4 to CP 5</t>
  </si>
  <si>
    <t>CP 5 to Finish</t>
  </si>
  <si>
    <t>spot height</t>
  </si>
  <si>
    <t>spot neight</t>
  </si>
  <si>
    <t>finish</t>
  </si>
  <si>
    <t>Actual splits</t>
  </si>
  <si>
    <t>post</t>
  </si>
  <si>
    <t>P1 Fan Fawr</t>
  </si>
  <si>
    <t>P2 Fan Llia</t>
  </si>
  <si>
    <t>P3 Fan Brycheiniog</t>
  </si>
  <si>
    <t>P4 Bannau Sir Gaer</t>
  </si>
  <si>
    <t>P5 Fan Gyhirych</t>
  </si>
  <si>
    <t>P6 Fan Nedd</t>
  </si>
  <si>
    <t>P7 Fan Frynych</t>
  </si>
  <si>
    <t>P8 Pen y Fan</t>
  </si>
  <si>
    <t>P9 Cribyn</t>
  </si>
  <si>
    <t>P10 Fan y Big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</si>
</sst>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"/>
    <numFmt numFmtId="165" formatCode="h:mm:ss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/>
    </xf>
    <xf numFmtId="0" fontId="4" fillId="0" borderId="0" xfId="0" applyFont="1"/>
    <xf numFmtId="0" fontId="3" fillId="0" borderId="0" xfId="0" applyFont="1" applyFill="1" applyBorder="1" applyAlignment="1">
      <alignment horizontal="center"/>
    </xf>
    <xf numFmtId="45" fontId="4" fillId="0" borderId="3" xfId="0" applyNumberFormat="1" applyFont="1" applyFill="1" applyBorder="1" applyAlignment="1">
      <alignment horizontal="center"/>
    </xf>
    <xf numFmtId="45" fontId="4" fillId="0" borderId="4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45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/>
    <xf numFmtId="2" fontId="4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4" fillId="3" borderId="14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21" fontId="4" fillId="3" borderId="18" xfId="0" applyNumberFormat="1" applyFont="1" applyFill="1" applyBorder="1" applyAlignment="1">
      <alignment horizontal="left" vertical="center"/>
    </xf>
    <xf numFmtId="0" fontId="4" fillId="3" borderId="19" xfId="0" applyFont="1" applyFill="1" applyBorder="1"/>
    <xf numFmtId="2" fontId="4" fillId="3" borderId="20" xfId="0" applyNumberFormat="1" applyFont="1" applyFill="1" applyBorder="1" applyAlignment="1">
      <alignment horizontal="center"/>
    </xf>
    <xf numFmtId="165" fontId="4" fillId="3" borderId="21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 vertical="center"/>
    </xf>
    <xf numFmtId="0" fontId="4" fillId="3" borderId="24" xfId="0" applyFont="1" applyFill="1" applyBorder="1"/>
    <xf numFmtId="21" fontId="4" fillId="3" borderId="5" xfId="0" applyNumberFormat="1" applyFont="1" applyFill="1" applyBorder="1" applyAlignment="1">
      <alignment horizontal="center"/>
    </xf>
    <xf numFmtId="165" fontId="4" fillId="3" borderId="15" xfId="0" applyNumberFormat="1" applyFont="1" applyFill="1" applyBorder="1" applyAlignment="1">
      <alignment horizontal="center"/>
    </xf>
    <xf numFmtId="0" fontId="4" fillId="3" borderId="25" xfId="0" applyFont="1" applyFill="1" applyBorder="1"/>
    <xf numFmtId="45" fontId="4" fillId="3" borderId="21" xfId="0" applyNumberFormat="1" applyFont="1" applyFill="1" applyBorder="1" applyAlignment="1">
      <alignment horizontal="center"/>
    </xf>
    <xf numFmtId="0" fontId="4" fillId="3" borderId="26" xfId="0" applyFont="1" applyFill="1" applyBorder="1"/>
    <xf numFmtId="21" fontId="4" fillId="3" borderId="4" xfId="0" applyNumberFormat="1" applyFont="1" applyFill="1" applyBorder="1" applyAlignment="1">
      <alignment horizontal="center"/>
    </xf>
    <xf numFmtId="0" fontId="4" fillId="3" borderId="27" xfId="0" applyFont="1" applyFill="1" applyBorder="1"/>
    <xf numFmtId="0" fontId="4" fillId="3" borderId="28" xfId="0" applyFont="1" applyFill="1" applyBorder="1"/>
    <xf numFmtId="0" fontId="4" fillId="3" borderId="29" xfId="0" applyFont="1" applyFill="1" applyBorder="1"/>
    <xf numFmtId="0" fontId="4" fillId="3" borderId="30" xfId="0" applyFont="1" applyFill="1" applyBorder="1"/>
    <xf numFmtId="21" fontId="4" fillId="3" borderId="18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4" fillId="3" borderId="31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4" fillId="0" borderId="0" xfId="0" applyFont="1" applyFill="1"/>
    <xf numFmtId="21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6" fontId="4" fillId="3" borderId="21" xfId="0" applyNumberFormat="1" applyFont="1" applyFill="1" applyBorder="1" applyAlignment="1">
      <alignment horizontal="center"/>
    </xf>
    <xf numFmtId="21" fontId="4" fillId="3" borderId="23" xfId="0" applyNumberFormat="1" applyFont="1" applyFill="1" applyBorder="1" applyAlignment="1">
      <alignment vertical="center"/>
    </xf>
    <xf numFmtId="0" fontId="4" fillId="3" borderId="32" xfId="0" applyFont="1" applyFill="1" applyBorder="1"/>
    <xf numFmtId="0" fontId="4" fillId="0" borderId="7" xfId="0" applyFont="1" applyFill="1" applyBorder="1" applyAlignment="1">
      <alignment horizontal="left" vertical="center"/>
    </xf>
    <xf numFmtId="2" fontId="4" fillId="0" borderId="33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3" xfId="0" applyFont="1" applyFill="1" applyBorder="1"/>
    <xf numFmtId="0" fontId="4" fillId="0" borderId="17" xfId="0" applyFont="1" applyFill="1" applyBorder="1"/>
    <xf numFmtId="0" fontId="4" fillId="3" borderId="14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left"/>
    </xf>
    <xf numFmtId="0" fontId="4" fillId="3" borderId="38" xfId="0" applyFont="1" applyFill="1" applyBorder="1" applyAlignment="1">
      <alignment horizontal="left"/>
    </xf>
    <xf numFmtId="21" fontId="4" fillId="3" borderId="39" xfId="0" applyNumberFormat="1" applyFont="1" applyFill="1" applyBorder="1" applyAlignment="1">
      <alignment horizontal="center" vertical="center"/>
    </xf>
    <xf numFmtId="21" fontId="4" fillId="3" borderId="18" xfId="0" applyNumberFormat="1" applyFont="1" applyFill="1" applyBorder="1" applyAlignment="1">
      <alignment horizontal="center" vertical="center"/>
    </xf>
    <xf numFmtId="21" fontId="4" fillId="3" borderId="23" xfId="0" applyNumberFormat="1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21" fontId="4" fillId="3" borderId="40" xfId="0" applyNumberFormat="1" applyFont="1" applyFill="1" applyBorder="1" applyAlignment="1">
      <alignment horizontal="center" vertical="center"/>
    </xf>
    <xf numFmtId="21" fontId="4" fillId="3" borderId="42" xfId="0" applyNumberFormat="1" applyFont="1" applyFill="1" applyBorder="1" applyAlignment="1">
      <alignment horizontal="center" vertical="center"/>
    </xf>
    <xf numFmtId="21" fontId="4" fillId="3" borderId="43" xfId="0" applyNumberFormat="1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46" fontId="4" fillId="0" borderId="3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1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150" zoomScaleNormal="150" zoomScalePageLayoutView="150" workbookViewId="0" topLeftCell="A1">
      <pane ySplit="2" topLeftCell="A3" activePane="bottomLeft" state="frozen"/>
      <selection pane="bottomLeft" activeCell="I49" sqref="I49"/>
    </sheetView>
  </sheetViews>
  <sheetFormatPr defaultColWidth="11.57421875" defaultRowHeight="15"/>
  <cols>
    <col min="1" max="1" width="17.8515625" style="14" customWidth="1"/>
    <col min="2" max="2" width="18.8515625" style="3" customWidth="1"/>
    <col min="3" max="3" width="11.421875" style="30" customWidth="1"/>
    <col min="4" max="6" width="11.421875" style="3" customWidth="1"/>
    <col min="7" max="8" width="11.421875" style="17" customWidth="1"/>
    <col min="9" max="9" width="11.421875" style="19" customWidth="1"/>
    <col min="10" max="10" width="11.421875" style="3" customWidth="1"/>
    <col min="11" max="13" width="11.421875" style="17" customWidth="1"/>
    <col min="14" max="16384" width="11.421875" style="3" customWidth="1"/>
  </cols>
  <sheetData>
    <row r="1" spans="1:9" ht="17" thickBot="1">
      <c r="A1" s="1" t="s">
        <v>13</v>
      </c>
      <c r="B1" s="2"/>
      <c r="C1" s="95" t="s">
        <v>27</v>
      </c>
      <c r="D1" s="96"/>
      <c r="E1" s="96"/>
      <c r="F1" s="96"/>
      <c r="G1" s="96"/>
      <c r="H1" s="96"/>
      <c r="I1" s="97"/>
    </row>
    <row r="2" spans="1:6" ht="17" thickBot="1">
      <c r="A2" s="108" t="s">
        <v>14</v>
      </c>
      <c r="B2" s="109"/>
      <c r="C2" s="29"/>
      <c r="D2" s="4"/>
      <c r="E2" s="4"/>
      <c r="F2" s="4"/>
    </row>
    <row r="3" spans="1:9" ht="17" thickBot="1">
      <c r="A3" s="98" t="s">
        <v>18</v>
      </c>
      <c r="B3" s="99"/>
      <c r="C3" s="35" t="s">
        <v>0</v>
      </c>
      <c r="D3" s="36" t="s">
        <v>1</v>
      </c>
      <c r="E3" s="36" t="s">
        <v>4</v>
      </c>
      <c r="F3" s="36" t="s">
        <v>5</v>
      </c>
      <c r="G3" s="36" t="s">
        <v>10</v>
      </c>
      <c r="H3" s="36" t="s">
        <v>11</v>
      </c>
      <c r="I3" s="37" t="s">
        <v>12</v>
      </c>
    </row>
    <row r="4" spans="1:13" ht="15">
      <c r="A4" s="16" t="s">
        <v>7</v>
      </c>
      <c r="B4" s="20" t="s">
        <v>15</v>
      </c>
      <c r="C4" s="13">
        <v>3.26</v>
      </c>
      <c r="D4" s="112">
        <v>0.042916666666666665</v>
      </c>
      <c r="E4" s="112">
        <f>SUM(D4)</f>
        <v>0.042916666666666665</v>
      </c>
      <c r="F4" s="15">
        <f aca="true" t="shared" si="0" ref="F4:F6">SUM(D4/C4)</f>
        <v>0.013164621676891615</v>
      </c>
      <c r="G4" s="22">
        <v>1972</v>
      </c>
      <c r="H4" s="22">
        <v>98</v>
      </c>
      <c r="I4" s="23">
        <v>118</v>
      </c>
      <c r="K4" s="32"/>
      <c r="L4" s="31"/>
      <c r="M4" s="31"/>
    </row>
    <row r="5" spans="1:13" ht="15">
      <c r="A5" s="24" t="s">
        <v>15</v>
      </c>
      <c r="B5" s="26" t="s">
        <v>16</v>
      </c>
      <c r="C5" s="28">
        <v>4.27</v>
      </c>
      <c r="D5" s="7">
        <v>0.04780092592592592</v>
      </c>
      <c r="E5" s="7">
        <f>SUM(E4+D5)</f>
        <v>0.09071759259259259</v>
      </c>
      <c r="F5" s="18">
        <f t="shared" si="0"/>
        <v>0.011194596235579841</v>
      </c>
      <c r="G5" s="21">
        <v>758</v>
      </c>
      <c r="H5" s="21">
        <v>1102</v>
      </c>
      <c r="I5" s="33">
        <v>122</v>
      </c>
      <c r="K5" s="32"/>
      <c r="L5" s="31"/>
      <c r="M5" s="31"/>
    </row>
    <row r="6" spans="1:13" ht="17" thickBot="1">
      <c r="A6" s="25" t="s">
        <v>17</v>
      </c>
      <c r="B6" s="27" t="s">
        <v>8</v>
      </c>
      <c r="C6" s="9">
        <v>3.82</v>
      </c>
      <c r="D6" s="12">
        <v>0.03581018518518519</v>
      </c>
      <c r="E6" s="10">
        <f>SUM(E5+D6)</f>
        <v>0.12652777777777777</v>
      </c>
      <c r="F6" s="12">
        <f t="shared" si="0"/>
        <v>0.00937439402753539</v>
      </c>
      <c r="G6" s="67">
        <v>600</v>
      </c>
      <c r="H6" s="67">
        <v>1263</v>
      </c>
      <c r="I6" s="68">
        <v>126</v>
      </c>
      <c r="K6" s="32"/>
      <c r="L6" s="31"/>
      <c r="M6" s="31"/>
    </row>
    <row r="7" spans="1:14" ht="15">
      <c r="A7" s="47"/>
      <c r="B7" s="48" t="s">
        <v>2</v>
      </c>
      <c r="C7" s="49">
        <f>SUM(C4:C6)</f>
        <v>11.35</v>
      </c>
      <c r="D7" s="50">
        <f>SUM(D4:D6)</f>
        <v>0.12652777777777777</v>
      </c>
      <c r="E7" s="50"/>
      <c r="F7" s="51">
        <f>SUM(D7/C7)</f>
        <v>0.011147821830641213</v>
      </c>
      <c r="G7" s="52">
        <f>SUM(G4:G6)</f>
        <v>3330</v>
      </c>
      <c r="H7" s="52">
        <f>SUM(H4:H6)</f>
        <v>2463</v>
      </c>
      <c r="I7" s="53">
        <f>SUM(I4:I6)/3</f>
        <v>122</v>
      </c>
      <c r="J7" s="31"/>
      <c r="K7" s="32"/>
      <c r="L7" s="31"/>
      <c r="M7" s="31"/>
      <c r="N7" s="31"/>
    </row>
    <row r="8" spans="1:14" ht="17" thickBot="1">
      <c r="A8" s="54"/>
      <c r="B8" s="55" t="s">
        <v>3</v>
      </c>
      <c r="C8" s="42"/>
      <c r="D8" s="43">
        <v>0.0005439814814814814</v>
      </c>
      <c r="E8" s="44">
        <f>SUM(E6+D8)</f>
        <v>0.12707175925925926</v>
      </c>
      <c r="F8" s="56"/>
      <c r="G8" s="45"/>
      <c r="H8" s="45"/>
      <c r="I8" s="46"/>
      <c r="J8" s="31"/>
      <c r="K8" s="32"/>
      <c r="L8" s="31"/>
      <c r="M8" s="31"/>
      <c r="N8" s="31"/>
    </row>
    <row r="9" spans="1:14" s="78" customFormat="1" ht="17" thickBot="1">
      <c r="A9" s="70"/>
      <c r="B9" s="71"/>
      <c r="C9" s="72"/>
      <c r="D9" s="73"/>
      <c r="E9" s="74"/>
      <c r="F9" s="73"/>
      <c r="G9" s="73"/>
      <c r="H9" s="73"/>
      <c r="I9" s="75"/>
      <c r="J9" s="76"/>
      <c r="K9" s="77"/>
      <c r="L9" s="76"/>
      <c r="M9" s="76"/>
      <c r="N9" s="76"/>
    </row>
    <row r="10" spans="1:14" ht="17" thickBot="1">
      <c r="A10" s="110" t="s">
        <v>19</v>
      </c>
      <c r="B10" s="111"/>
      <c r="C10" s="35" t="s">
        <v>0</v>
      </c>
      <c r="D10" s="36" t="s">
        <v>1</v>
      </c>
      <c r="E10" s="57" t="s">
        <v>4</v>
      </c>
      <c r="F10" s="36" t="s">
        <v>5</v>
      </c>
      <c r="G10" s="36" t="s">
        <v>10</v>
      </c>
      <c r="H10" s="36" t="s">
        <v>11</v>
      </c>
      <c r="I10" s="37" t="s">
        <v>12</v>
      </c>
      <c r="J10" s="31"/>
      <c r="K10" s="32"/>
      <c r="L10" s="31"/>
      <c r="M10" s="31"/>
      <c r="N10" s="31"/>
    </row>
    <row r="11" spans="1:14" ht="15">
      <c r="A11" s="16" t="s">
        <v>8</v>
      </c>
      <c r="B11" s="20" t="s">
        <v>29</v>
      </c>
      <c r="C11" s="13">
        <v>1.35</v>
      </c>
      <c r="D11" s="5">
        <v>0.01972222222222222</v>
      </c>
      <c r="E11" s="11">
        <f>SUM(E8+D11)</f>
        <v>0.14679398148148148</v>
      </c>
      <c r="F11" s="15">
        <f>SUM(D11/C11)</f>
        <v>0.014609053497942386</v>
      </c>
      <c r="G11" s="22">
        <v>984</v>
      </c>
      <c r="H11" s="22">
        <v>20</v>
      </c>
      <c r="I11" s="23">
        <v>137</v>
      </c>
      <c r="J11" s="31"/>
      <c r="K11" s="32"/>
      <c r="L11" s="31"/>
      <c r="M11" s="31"/>
      <c r="N11" s="31"/>
    </row>
    <row r="12" spans="1:14" ht="15">
      <c r="A12" s="24" t="s">
        <v>29</v>
      </c>
      <c r="B12" s="26" t="s">
        <v>30</v>
      </c>
      <c r="C12" s="28">
        <v>2.84</v>
      </c>
      <c r="D12" s="6">
        <v>0.02855324074074074</v>
      </c>
      <c r="E12" s="7">
        <f>SUM(E11+D12)</f>
        <v>0.1753472222222222</v>
      </c>
      <c r="F12" s="18">
        <f>SUM(D12/C12)</f>
        <v>0.010053958007303078</v>
      </c>
      <c r="G12" s="21">
        <v>531</v>
      </c>
      <c r="H12" s="21">
        <v>879</v>
      </c>
      <c r="I12" s="33">
        <v>135</v>
      </c>
      <c r="J12" s="31"/>
      <c r="K12" s="32"/>
      <c r="L12" s="31"/>
      <c r="M12" s="31"/>
      <c r="N12" s="31"/>
    </row>
    <row r="13" spans="1:9" ht="17" thickBot="1">
      <c r="A13" s="25" t="s">
        <v>30</v>
      </c>
      <c r="B13" s="27" t="s">
        <v>8</v>
      </c>
      <c r="C13" s="9">
        <v>1.65</v>
      </c>
      <c r="D13" s="12">
        <v>0.013287037037037036</v>
      </c>
      <c r="E13" s="10">
        <f>SUM(E12+D13)</f>
        <v>0.18863425925925925</v>
      </c>
      <c r="F13" s="12">
        <f>SUM(D13/C13)</f>
        <v>0.008052749719416386</v>
      </c>
      <c r="G13" s="67">
        <v>49</v>
      </c>
      <c r="H13" s="67">
        <v>876</v>
      </c>
      <c r="I13" s="68">
        <v>140</v>
      </c>
    </row>
    <row r="14" spans="1:9" ht="15">
      <c r="A14" s="105"/>
      <c r="B14" s="58" t="s">
        <v>2</v>
      </c>
      <c r="C14" s="49">
        <f>SUM(C11:C13)</f>
        <v>5.84</v>
      </c>
      <c r="D14" s="50">
        <f>SUM(D11:D13)</f>
        <v>0.0615625</v>
      </c>
      <c r="E14" s="50"/>
      <c r="F14" s="59">
        <f>SUM(D14/C14)</f>
        <v>0.01054152397260274</v>
      </c>
      <c r="G14" s="52">
        <f>SUM(G11:G13)</f>
        <v>1564</v>
      </c>
      <c r="H14" s="52">
        <f>SUM(H11:H13)</f>
        <v>1775</v>
      </c>
      <c r="I14" s="53">
        <f>SUM(I11:I13)/3</f>
        <v>137.33333333333334</v>
      </c>
    </row>
    <row r="15" spans="1:9" ht="15">
      <c r="A15" s="106"/>
      <c r="B15" s="60" t="s">
        <v>6</v>
      </c>
      <c r="C15" s="34">
        <f>SUM(C7+C14)</f>
        <v>17.189999999999998</v>
      </c>
      <c r="D15" s="61"/>
      <c r="E15" s="38">
        <f>SUM(E13)</f>
        <v>0.18863425925925925</v>
      </c>
      <c r="F15" s="39">
        <f>SUM(E15/C15)</f>
        <v>0.010973488031370522</v>
      </c>
      <c r="G15" s="40">
        <f>SUM(G7+G14)</f>
        <v>4894</v>
      </c>
      <c r="H15" s="40">
        <f>SUM(H7+H14)</f>
        <v>4238</v>
      </c>
      <c r="I15" s="41"/>
    </row>
    <row r="16" spans="1:9" ht="17" thickBot="1">
      <c r="A16" s="107"/>
      <c r="B16" s="62" t="s">
        <v>3</v>
      </c>
      <c r="C16" s="42"/>
      <c r="D16" s="43">
        <v>0</v>
      </c>
      <c r="E16" s="44">
        <f>SUM(E15+D16)</f>
        <v>0.18863425925925925</v>
      </c>
      <c r="F16" s="56"/>
      <c r="G16" s="45"/>
      <c r="H16" s="45"/>
      <c r="I16" s="46"/>
    </row>
    <row r="17" spans="1:13" s="78" customFormat="1" ht="17" thickBot="1">
      <c r="A17" s="79"/>
      <c r="B17" s="71"/>
      <c r="C17" s="72"/>
      <c r="D17" s="80"/>
      <c r="E17" s="74"/>
      <c r="F17" s="81"/>
      <c r="G17" s="73"/>
      <c r="H17" s="73"/>
      <c r="I17" s="75"/>
      <c r="K17" s="82"/>
      <c r="L17" s="82"/>
      <c r="M17" s="82"/>
    </row>
    <row r="18" spans="1:9" ht="17" thickBot="1">
      <c r="A18" s="98" t="s">
        <v>20</v>
      </c>
      <c r="B18" s="99"/>
      <c r="C18" s="35" t="s">
        <v>0</v>
      </c>
      <c r="D18" s="36" t="s">
        <v>1</v>
      </c>
      <c r="E18" s="57" t="s">
        <v>4</v>
      </c>
      <c r="F18" s="36" t="s">
        <v>5</v>
      </c>
      <c r="G18" s="36" t="s">
        <v>10</v>
      </c>
      <c r="H18" s="36" t="s">
        <v>11</v>
      </c>
      <c r="I18" s="37" t="s">
        <v>12</v>
      </c>
    </row>
    <row r="19" spans="1:9" ht="15">
      <c r="A19" s="16" t="s">
        <v>8</v>
      </c>
      <c r="B19" s="20" t="s">
        <v>28</v>
      </c>
      <c r="C19" s="13">
        <v>3.15</v>
      </c>
      <c r="D19" s="5">
        <v>0.030393518518518518</v>
      </c>
      <c r="E19" s="11">
        <f>SUM(E16+D19)</f>
        <v>0.21902777777777777</v>
      </c>
      <c r="F19" s="15">
        <f>SUM(D19/C19)</f>
        <v>0.009648736037624927</v>
      </c>
      <c r="G19" s="22">
        <v>512</v>
      </c>
      <c r="H19" s="22">
        <v>335</v>
      </c>
      <c r="I19" s="23">
        <v>129</v>
      </c>
    </row>
    <row r="20" spans="1:9" ht="17" thickBot="1">
      <c r="A20" s="25" t="s">
        <v>28</v>
      </c>
      <c r="B20" s="27" t="s">
        <v>8</v>
      </c>
      <c r="C20" s="9">
        <v>2.75</v>
      </c>
      <c r="D20" s="12">
        <v>0.0240625</v>
      </c>
      <c r="E20" s="10">
        <f>SUM(E19+D20)</f>
        <v>0.24309027777777775</v>
      </c>
      <c r="F20" s="12">
        <f>SUM(D20/C20)</f>
        <v>0.00875</v>
      </c>
      <c r="G20" s="67">
        <v>285</v>
      </c>
      <c r="H20" s="67">
        <v>581</v>
      </c>
      <c r="I20" s="68">
        <v>134</v>
      </c>
    </row>
    <row r="21" spans="1:9" ht="15">
      <c r="A21" s="100"/>
      <c r="B21" s="63" t="s">
        <v>2</v>
      </c>
      <c r="C21" s="49">
        <f>SUM(C19:C20)</f>
        <v>5.9</v>
      </c>
      <c r="D21" s="50">
        <f>SUM(D19:D20)</f>
        <v>0.054456018518518515</v>
      </c>
      <c r="E21" s="50"/>
      <c r="F21" s="59">
        <f>SUM(D21/C21)</f>
        <v>0.009229833647206528</v>
      </c>
      <c r="G21" s="52">
        <f>SUM(G19:G20)</f>
        <v>797</v>
      </c>
      <c r="H21" s="52">
        <f>SUM(H19:H20)</f>
        <v>916</v>
      </c>
      <c r="I21" s="53">
        <f>SUM(I19:I20)/2</f>
        <v>131.5</v>
      </c>
    </row>
    <row r="22" spans="1:9" ht="15">
      <c r="A22" s="101"/>
      <c r="B22" s="64" t="s">
        <v>6</v>
      </c>
      <c r="C22" s="34">
        <f>SUM(C15+C21)</f>
        <v>23.089999999999996</v>
      </c>
      <c r="D22" s="61"/>
      <c r="E22" s="38">
        <f>SUM(E20)</f>
        <v>0.24309027777777775</v>
      </c>
      <c r="F22" s="39">
        <f>SUM(E22/C22)</f>
        <v>0.010527946200856552</v>
      </c>
      <c r="G22" s="40">
        <f>SUM(G15+G21)</f>
        <v>5691</v>
      </c>
      <c r="H22" s="40">
        <f>SUM(H15+H21)</f>
        <v>5154</v>
      </c>
      <c r="I22" s="41"/>
    </row>
    <row r="23" spans="1:9" ht="17" thickBot="1">
      <c r="A23" s="102"/>
      <c r="B23" s="65" t="s">
        <v>3</v>
      </c>
      <c r="C23" s="42"/>
      <c r="D23" s="43">
        <v>0.004050925925925926</v>
      </c>
      <c r="E23" s="44">
        <f>SUM(E22+D23)</f>
        <v>0.24714120370370368</v>
      </c>
      <c r="F23" s="56"/>
      <c r="G23" s="45"/>
      <c r="H23" s="45"/>
      <c r="I23" s="46"/>
    </row>
    <row r="24" spans="1:13" s="78" customFormat="1" ht="17" thickBot="1">
      <c r="A24" s="79"/>
      <c r="B24" s="71"/>
      <c r="C24" s="72"/>
      <c r="D24" s="80"/>
      <c r="E24" s="74"/>
      <c r="F24" s="81"/>
      <c r="G24" s="73"/>
      <c r="H24" s="73"/>
      <c r="I24" s="75"/>
      <c r="K24" s="82"/>
      <c r="L24" s="82"/>
      <c r="M24" s="82"/>
    </row>
    <row r="25" spans="1:14" ht="17" thickBot="1">
      <c r="A25" s="98" t="s">
        <v>21</v>
      </c>
      <c r="B25" s="99"/>
      <c r="C25" s="35" t="s">
        <v>0</v>
      </c>
      <c r="D25" s="36" t="s">
        <v>1</v>
      </c>
      <c r="E25" s="57" t="s">
        <v>4</v>
      </c>
      <c r="F25" s="36" t="s">
        <v>5</v>
      </c>
      <c r="G25" s="36" t="s">
        <v>10</v>
      </c>
      <c r="H25" s="36" t="s">
        <v>11</v>
      </c>
      <c r="I25" s="37" t="s">
        <v>12</v>
      </c>
      <c r="J25" s="31"/>
      <c r="K25" s="32"/>
      <c r="L25" s="31"/>
      <c r="M25" s="31"/>
      <c r="N25" s="31"/>
    </row>
    <row r="26" spans="1:14" ht="15">
      <c r="A26" s="16" t="s">
        <v>8</v>
      </c>
      <c r="B26" s="20" t="s">
        <v>31</v>
      </c>
      <c r="C26" s="13">
        <v>5.15</v>
      </c>
      <c r="D26" s="11">
        <v>0.06675925925925925</v>
      </c>
      <c r="E26" s="11">
        <f>SUM(E23+D26)</f>
        <v>0.3139004629629629</v>
      </c>
      <c r="F26" s="15">
        <f>SUM(D26/C26)</f>
        <v>0.01296296296296296</v>
      </c>
      <c r="G26" s="22">
        <v>2008</v>
      </c>
      <c r="H26" s="22">
        <v>512</v>
      </c>
      <c r="I26" s="23">
        <v>133</v>
      </c>
      <c r="J26" s="31"/>
      <c r="K26" s="32"/>
      <c r="L26" s="31"/>
      <c r="M26" s="31"/>
      <c r="N26" s="31"/>
    </row>
    <row r="27" spans="1:14" ht="15">
      <c r="A27" s="24" t="s">
        <v>31</v>
      </c>
      <c r="B27" s="26" t="s">
        <v>32</v>
      </c>
      <c r="C27" s="28">
        <v>0.89</v>
      </c>
      <c r="D27" s="6">
        <v>0.011249999999999998</v>
      </c>
      <c r="E27" s="7">
        <f>SUM(E26+D27)</f>
        <v>0.3251504629629629</v>
      </c>
      <c r="F27" s="18">
        <f>SUM(D27/C27)</f>
        <v>0.012640449438202245</v>
      </c>
      <c r="G27" s="21">
        <v>285</v>
      </c>
      <c r="H27" s="21">
        <v>459</v>
      </c>
      <c r="I27" s="33">
        <v>129</v>
      </c>
      <c r="J27" s="31"/>
      <c r="K27" s="32"/>
      <c r="L27" s="31"/>
      <c r="M27" s="31"/>
      <c r="N27" s="31"/>
    </row>
    <row r="28" spans="1:14" ht="17" thickBot="1">
      <c r="A28" s="25" t="s">
        <v>32</v>
      </c>
      <c r="B28" s="27" t="s">
        <v>8</v>
      </c>
      <c r="C28" s="9">
        <v>4.65</v>
      </c>
      <c r="D28" s="10">
        <v>0.06358796296296297</v>
      </c>
      <c r="E28" s="10">
        <f>SUM(E27+D28)</f>
        <v>0.3887384259259259</v>
      </c>
      <c r="F28" s="12">
        <f>SUM(D28/C28)</f>
        <v>0.013674830744723218</v>
      </c>
      <c r="G28" s="67">
        <v>1103</v>
      </c>
      <c r="H28" s="67">
        <v>2297</v>
      </c>
      <c r="I28" s="68">
        <v>124</v>
      </c>
      <c r="J28" s="31"/>
      <c r="K28" s="32"/>
      <c r="L28" s="31"/>
      <c r="M28" s="31"/>
      <c r="N28" s="31"/>
    </row>
    <row r="29" spans="1:14" ht="15">
      <c r="A29" s="100"/>
      <c r="B29" s="63" t="s">
        <v>2</v>
      </c>
      <c r="C29" s="49">
        <f>SUM(C26:C28)</f>
        <v>10.690000000000001</v>
      </c>
      <c r="D29" s="83">
        <f>SUM(D26:D28)</f>
        <v>0.1415972222222222</v>
      </c>
      <c r="E29" s="50"/>
      <c r="F29" s="59">
        <f>SUM(D29/C29)</f>
        <v>0.013245764473547446</v>
      </c>
      <c r="G29" s="52">
        <f>SUM(G26:G28)</f>
        <v>3396</v>
      </c>
      <c r="H29" s="52">
        <f>SUM(H26:H28)</f>
        <v>3268</v>
      </c>
      <c r="I29" s="53">
        <f>SUM(I26:I28)/3</f>
        <v>128.66666666666666</v>
      </c>
      <c r="J29" s="31"/>
      <c r="K29" s="32"/>
      <c r="L29" s="31"/>
      <c r="M29" s="31"/>
      <c r="N29" s="31"/>
    </row>
    <row r="30" spans="1:14" ht="15">
      <c r="A30" s="101"/>
      <c r="B30" s="64" t="s">
        <v>6</v>
      </c>
      <c r="C30" s="34">
        <f>SUM(C22+C29)</f>
        <v>33.78</v>
      </c>
      <c r="D30" s="61"/>
      <c r="E30" s="38">
        <f>SUM(E28)</f>
        <v>0.3887384259259259</v>
      </c>
      <c r="F30" s="39">
        <f>SUM(E30/C30)</f>
        <v>0.011507946297392714</v>
      </c>
      <c r="G30" s="40">
        <f>SUM(G22+G29)</f>
        <v>9087</v>
      </c>
      <c r="H30" s="40">
        <f>SUM(H22+H29)</f>
        <v>8422</v>
      </c>
      <c r="I30" s="41"/>
      <c r="J30" s="31"/>
      <c r="K30" s="32"/>
      <c r="L30" s="31"/>
      <c r="M30" s="31"/>
      <c r="N30" s="31"/>
    </row>
    <row r="31" spans="1:14" ht="17" thickBot="1">
      <c r="A31" s="102"/>
      <c r="B31" s="65" t="s">
        <v>3</v>
      </c>
      <c r="C31" s="42"/>
      <c r="D31" s="43">
        <v>0.0008449074074074075</v>
      </c>
      <c r="E31" s="44">
        <f>SUM(E30+D31)</f>
        <v>0.3895833333333333</v>
      </c>
      <c r="F31" s="56"/>
      <c r="G31" s="45"/>
      <c r="H31" s="45"/>
      <c r="I31" s="46"/>
      <c r="J31" s="31"/>
      <c r="K31" s="32"/>
      <c r="L31" s="31"/>
      <c r="M31" s="31"/>
      <c r="N31" s="31"/>
    </row>
    <row r="32" spans="1:14" s="78" customFormat="1" ht="17" thickBot="1">
      <c r="A32" s="70"/>
      <c r="B32" s="71"/>
      <c r="C32" s="72"/>
      <c r="D32" s="80"/>
      <c r="E32" s="74"/>
      <c r="F32" s="81"/>
      <c r="G32" s="73"/>
      <c r="H32" s="73"/>
      <c r="I32" s="75"/>
      <c r="J32" s="76"/>
      <c r="K32" s="77"/>
      <c r="L32" s="76"/>
      <c r="M32" s="76"/>
      <c r="N32" s="76"/>
    </row>
    <row r="33" spans="1:13" ht="17" thickBot="1">
      <c r="A33" s="103" t="s">
        <v>22</v>
      </c>
      <c r="B33" s="104"/>
      <c r="C33" s="35" t="s">
        <v>0</v>
      </c>
      <c r="D33" s="36" t="s">
        <v>1</v>
      </c>
      <c r="E33" s="57" t="s">
        <v>4</v>
      </c>
      <c r="F33" s="36" t="s">
        <v>5</v>
      </c>
      <c r="G33" s="36" t="s">
        <v>10</v>
      </c>
      <c r="H33" s="36" t="s">
        <v>11</v>
      </c>
      <c r="I33" s="37" t="s">
        <v>12</v>
      </c>
      <c r="K33" s="3"/>
      <c r="L33" s="3"/>
      <c r="M33" s="3"/>
    </row>
    <row r="34" spans="1:13" ht="15">
      <c r="A34" s="16" t="s">
        <v>8</v>
      </c>
      <c r="B34" s="114" t="s">
        <v>33</v>
      </c>
      <c r="C34" s="13">
        <v>0.71</v>
      </c>
      <c r="D34" s="5">
        <v>0.022824074074074076</v>
      </c>
      <c r="E34" s="11">
        <f>SUM(E31+D34)</f>
        <v>0.41240740740740733</v>
      </c>
      <c r="F34" s="15">
        <f>SUM(D34/C34)</f>
        <v>0.032146583202921235</v>
      </c>
      <c r="G34" s="22">
        <v>1119</v>
      </c>
      <c r="H34" s="22">
        <v>0</v>
      </c>
      <c r="I34" s="23">
        <v>130</v>
      </c>
      <c r="K34" s="3"/>
      <c r="L34" s="3"/>
      <c r="M34" s="3"/>
    </row>
    <row r="35" spans="1:13" ht="15">
      <c r="A35" s="24" t="s">
        <v>33</v>
      </c>
      <c r="B35" s="115" t="s">
        <v>34</v>
      </c>
      <c r="C35" s="28">
        <v>2.61</v>
      </c>
      <c r="D35" s="6">
        <v>0.03054398148148148</v>
      </c>
      <c r="E35" s="7">
        <f>SUM(E34+D35)</f>
        <v>0.4429513888888888</v>
      </c>
      <c r="F35" s="18">
        <f>SUM(D35/C35)</f>
        <v>0.011702674897119342</v>
      </c>
      <c r="G35" s="21">
        <v>551</v>
      </c>
      <c r="H35" s="21">
        <v>758</v>
      </c>
      <c r="I35" s="33">
        <v>122</v>
      </c>
      <c r="K35" s="3"/>
      <c r="L35" s="3"/>
      <c r="M35" s="3"/>
    </row>
    <row r="36" spans="1:13" ht="15">
      <c r="A36" s="24" t="s">
        <v>34</v>
      </c>
      <c r="B36" s="115" t="s">
        <v>35</v>
      </c>
      <c r="C36" s="28">
        <v>4.71</v>
      </c>
      <c r="D36" s="7">
        <v>0.06368055555555556</v>
      </c>
      <c r="E36" s="7">
        <f>SUM(E35+D36)</f>
        <v>0.5066319444444444</v>
      </c>
      <c r="F36" s="18">
        <f>SUM(D36/C36)</f>
        <v>0.013520287803727295</v>
      </c>
      <c r="G36" s="21">
        <v>984</v>
      </c>
      <c r="H36" s="21">
        <v>1093</v>
      </c>
      <c r="I36" s="33">
        <v>116</v>
      </c>
      <c r="K36" s="3"/>
      <c r="L36" s="3"/>
      <c r="M36" s="3"/>
    </row>
    <row r="37" spans="1:13" ht="17" thickBot="1">
      <c r="A37" s="116" t="s">
        <v>35</v>
      </c>
      <c r="B37" s="92" t="s">
        <v>8</v>
      </c>
      <c r="C37" s="9">
        <v>2.84</v>
      </c>
      <c r="D37" s="8">
        <v>0.030949074074074077</v>
      </c>
      <c r="E37" s="10">
        <f>SUM(E36+D37)</f>
        <v>0.5375810185185185</v>
      </c>
      <c r="F37" s="12">
        <f>SUM(D37/C37)</f>
        <v>0.010897561293688057</v>
      </c>
      <c r="G37" s="67">
        <v>177</v>
      </c>
      <c r="H37" s="67">
        <v>787</v>
      </c>
      <c r="I37" s="68">
        <v>115</v>
      </c>
      <c r="K37" s="3"/>
      <c r="L37" s="3"/>
      <c r="M37" s="3"/>
    </row>
    <row r="38" spans="1:13" ht="15">
      <c r="A38" s="101"/>
      <c r="B38" s="69" t="s">
        <v>2</v>
      </c>
      <c r="C38" s="49">
        <f>SUM(C34:C37)</f>
        <v>10.87</v>
      </c>
      <c r="D38" s="50">
        <f>SUM(D34:D37)</f>
        <v>0.1479976851851852</v>
      </c>
      <c r="E38" s="50"/>
      <c r="F38" s="59">
        <f>SUM(D38/C38)</f>
        <v>0.013615242427339944</v>
      </c>
      <c r="G38" s="52">
        <f>SUM(G34:G37)</f>
        <v>2831</v>
      </c>
      <c r="H38" s="52">
        <f>SUM(H34:H37)</f>
        <v>2638</v>
      </c>
      <c r="I38" s="53">
        <f>SUM(I34:I37)/4</f>
        <v>120.75</v>
      </c>
      <c r="K38" s="3"/>
      <c r="L38" s="3"/>
      <c r="M38" s="3"/>
    </row>
    <row r="39" spans="1:9" ht="15">
      <c r="A39" s="101"/>
      <c r="B39" s="64" t="s">
        <v>6</v>
      </c>
      <c r="C39" s="34">
        <f>SUM(C30+C38)</f>
        <v>44.65</v>
      </c>
      <c r="D39" s="61"/>
      <c r="E39" s="38">
        <f>SUM(E37)</f>
        <v>0.5375810185185185</v>
      </c>
      <c r="F39" s="39">
        <f>SUM(E39/C39)</f>
        <v>0.012039888432665588</v>
      </c>
      <c r="G39" s="40">
        <f>SUM(G30+G38)</f>
        <v>11918</v>
      </c>
      <c r="H39" s="40">
        <f>SUM(H30+H38)</f>
        <v>11060</v>
      </c>
      <c r="I39" s="41"/>
    </row>
    <row r="40" spans="1:9" ht="17" thickBot="1">
      <c r="A40" s="102"/>
      <c r="B40" s="65" t="s">
        <v>3</v>
      </c>
      <c r="C40" s="42"/>
      <c r="D40" s="43">
        <v>0.0035416666666666665</v>
      </c>
      <c r="E40" s="44">
        <f>SUM(E39+D40)</f>
        <v>0.5411226851851851</v>
      </c>
      <c r="F40" s="56"/>
      <c r="G40" s="45"/>
      <c r="H40" s="45"/>
      <c r="I40" s="46"/>
    </row>
    <row r="41" spans="1:13" s="78" customFormat="1" ht="17" thickBot="1">
      <c r="A41" s="70"/>
      <c r="B41" s="71"/>
      <c r="C41" s="72"/>
      <c r="D41" s="81"/>
      <c r="E41" s="74"/>
      <c r="F41" s="80"/>
      <c r="G41" s="73"/>
      <c r="H41" s="73"/>
      <c r="I41" s="75"/>
      <c r="K41" s="82"/>
      <c r="L41" s="82"/>
      <c r="M41" s="82"/>
    </row>
    <row r="42" spans="1:9" ht="17" thickBot="1">
      <c r="A42" s="93" t="s">
        <v>23</v>
      </c>
      <c r="B42" s="94"/>
      <c r="C42" s="35" t="s">
        <v>0</v>
      </c>
      <c r="D42" s="36" t="s">
        <v>1</v>
      </c>
      <c r="E42" s="57" t="s">
        <v>4</v>
      </c>
      <c r="F42" s="36" t="s">
        <v>5</v>
      </c>
      <c r="G42" s="36" t="s">
        <v>10</v>
      </c>
      <c r="H42" s="36" t="s">
        <v>11</v>
      </c>
      <c r="I42" s="37" t="s">
        <v>12</v>
      </c>
    </row>
    <row r="43" spans="1:9" ht="15">
      <c r="A43" s="86" t="s">
        <v>9</v>
      </c>
      <c r="B43" s="90" t="s">
        <v>36</v>
      </c>
      <c r="C43" s="87">
        <v>2.22</v>
      </c>
      <c r="D43" s="5">
        <v>0.04111111111111111</v>
      </c>
      <c r="E43" s="11">
        <f>SUM(E40+D43)</f>
        <v>0.5822337962962962</v>
      </c>
      <c r="F43" s="15">
        <f>SUM(D43/C43)</f>
        <v>0.018518518518518517</v>
      </c>
      <c r="G43" s="22">
        <v>1693</v>
      </c>
      <c r="H43" s="22">
        <v>236</v>
      </c>
      <c r="I43" s="23">
        <v>114</v>
      </c>
    </row>
    <row r="44" spans="1:9" ht="15">
      <c r="A44" s="117" t="s">
        <v>36</v>
      </c>
      <c r="B44" s="91" t="s">
        <v>37</v>
      </c>
      <c r="C44" s="88">
        <v>0.86</v>
      </c>
      <c r="D44" s="6">
        <v>0.017314814814814814</v>
      </c>
      <c r="E44" s="7">
        <f>SUM(E43+D44)</f>
        <v>0.599548611111111</v>
      </c>
      <c r="F44" s="18">
        <f aca="true" t="shared" si="1" ref="F44:F46">SUM(D44/C44)</f>
        <v>0.020133505598621877</v>
      </c>
      <c r="G44" s="113">
        <v>394</v>
      </c>
      <c r="H44" s="21">
        <v>709</v>
      </c>
      <c r="I44" s="33">
        <v>110</v>
      </c>
    </row>
    <row r="45" spans="1:9" ht="15">
      <c r="A45" s="117" t="s">
        <v>37</v>
      </c>
      <c r="B45" s="91" t="s">
        <v>38</v>
      </c>
      <c r="C45" s="88">
        <v>1.13</v>
      </c>
      <c r="D45" s="6">
        <v>0.01775462962962963</v>
      </c>
      <c r="E45" s="7">
        <f aca="true" t="shared" si="2" ref="E45:E47">SUM(E44+D45)</f>
        <v>0.6173032407407406</v>
      </c>
      <c r="F45" s="18">
        <f t="shared" si="1"/>
        <v>0.01571206161914127</v>
      </c>
      <c r="G45" s="113">
        <v>354</v>
      </c>
      <c r="H45" s="21">
        <v>610</v>
      </c>
      <c r="I45" s="33">
        <v>111</v>
      </c>
    </row>
    <row r="46" spans="1:9" ht="15">
      <c r="A46" s="117" t="s">
        <v>38</v>
      </c>
      <c r="B46" s="91" t="s">
        <v>24</v>
      </c>
      <c r="C46" s="88">
        <v>1.87</v>
      </c>
      <c r="D46" s="6">
        <v>0.02704861111111111</v>
      </c>
      <c r="E46" s="7">
        <f t="shared" si="2"/>
        <v>0.6443518518518517</v>
      </c>
      <c r="F46" s="18">
        <f t="shared" si="1"/>
        <v>0.014464497920380272</v>
      </c>
      <c r="G46" s="21">
        <v>256</v>
      </c>
      <c r="H46" s="21">
        <v>128</v>
      </c>
      <c r="I46" s="33">
        <v>106</v>
      </c>
    </row>
    <row r="47" spans="1:9" ht="17" thickBot="1">
      <c r="A47" s="25" t="s">
        <v>25</v>
      </c>
      <c r="B47" s="92" t="s">
        <v>26</v>
      </c>
      <c r="C47" s="89">
        <v>3.94</v>
      </c>
      <c r="D47" s="10">
        <v>0.04747685185185185</v>
      </c>
      <c r="E47" s="10">
        <f t="shared" si="2"/>
        <v>0.6918287037037036</v>
      </c>
      <c r="F47" s="12">
        <f>SUM(D47/C47)</f>
        <v>0.012049962398947171</v>
      </c>
      <c r="G47" s="67">
        <v>118</v>
      </c>
      <c r="H47" s="67">
        <v>1988</v>
      </c>
      <c r="I47" s="68">
        <v>111</v>
      </c>
    </row>
    <row r="48" spans="1:9" ht="15">
      <c r="A48" s="66"/>
      <c r="B48" s="85" t="s">
        <v>2</v>
      </c>
      <c r="C48" s="49">
        <f>SUM(C43:C47)</f>
        <v>10.02</v>
      </c>
      <c r="D48" s="50">
        <f>SUM(D43:D47)</f>
        <v>0.1507060185185185</v>
      </c>
      <c r="E48" s="50"/>
      <c r="F48" s="51">
        <f>SUM(D48/C48)</f>
        <v>0.015040520810231389</v>
      </c>
      <c r="G48" s="52">
        <f>SUM(G43:G47)</f>
        <v>2815</v>
      </c>
      <c r="H48" s="52">
        <f>SUM(H43:H47)</f>
        <v>3671</v>
      </c>
      <c r="I48" s="53">
        <f>SUM(I43:I47)/5</f>
        <v>110.4</v>
      </c>
    </row>
    <row r="49" spans="1:9" ht="17" thickBot="1">
      <c r="A49" s="84"/>
      <c r="B49" s="62" t="s">
        <v>6</v>
      </c>
      <c r="C49" s="42">
        <f>SUM(C39+C48)</f>
        <v>54.67</v>
      </c>
      <c r="D49" s="56"/>
      <c r="E49" s="44">
        <f>SUM(E47)</f>
        <v>0.6918287037037036</v>
      </c>
      <c r="F49" s="43">
        <f>SUM(E49/C49)</f>
        <v>0.01265463149265966</v>
      </c>
      <c r="G49" s="45">
        <f>SUM(G39+G48)</f>
        <v>14733</v>
      </c>
      <c r="H49" s="45">
        <f>SUM(H39+H48)</f>
        <v>14731</v>
      </c>
      <c r="I49" s="46">
        <v>115</v>
      </c>
    </row>
  </sheetData>
  <mergeCells count="12">
    <mergeCell ref="A42:B42"/>
    <mergeCell ref="C1:I1"/>
    <mergeCell ref="A18:B18"/>
    <mergeCell ref="A21:A23"/>
    <mergeCell ref="A33:B33"/>
    <mergeCell ref="A14:A16"/>
    <mergeCell ref="A29:A31"/>
    <mergeCell ref="A2:B2"/>
    <mergeCell ref="A3:B3"/>
    <mergeCell ref="A10:B10"/>
    <mergeCell ref="A25:B25"/>
    <mergeCell ref="A38:A40"/>
  </mergeCells>
  <printOptions/>
  <pageMargins left="0.71" right="0.71" top="0.31" bottom="0.2" header="0.52" footer="0.31"/>
  <pageSetup horizontalDpi="200" verticalDpi="20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Caldwell, S  ( Crookston Castle Primary )</dc:creator>
  <cp:keywords/>
  <dc:description/>
  <cp:lastModifiedBy>Microsoft Office User</cp:lastModifiedBy>
  <cp:lastPrinted>2016-07-04T11:25:08Z</cp:lastPrinted>
  <dcterms:created xsi:type="dcterms:W3CDTF">2009-03-04T11:25:37Z</dcterms:created>
  <dcterms:modified xsi:type="dcterms:W3CDTF">2016-09-12T06:01:33Z</dcterms:modified>
  <cp:category/>
  <cp:version/>
  <cp:contentType/>
  <cp:contentStatus/>
</cp:coreProperties>
</file>