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codeName="ThisWorkbook"/>
  <bookViews>
    <workbookView xWindow="1060" yWindow="460" windowWidth="27640" windowHeight="19400" activeTab="0"/>
  </bookViews>
  <sheets>
    <sheet name="Fling plan" sheetId="1" r:id="rId1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<sst xmlns="http://schemas.openxmlformats.org/spreadsheetml/2006/main" count="151" uniqueCount="44">
  <si>
    <t>Milngavie to Drymen</t>
  </si>
  <si>
    <t xml:space="preserve">end of wood </t>
  </si>
  <si>
    <t>wall</t>
  </si>
  <si>
    <t xml:space="preserve">start </t>
  </si>
  <si>
    <t>distance</t>
  </si>
  <si>
    <t>time</t>
  </si>
  <si>
    <t>from</t>
  </si>
  <si>
    <t>to</t>
  </si>
  <si>
    <t>beech tree</t>
  </si>
  <si>
    <t>drymen</t>
  </si>
  <si>
    <t>Drymen to Balmaha</t>
  </si>
  <si>
    <t>Balmaha to Rowardennan</t>
  </si>
  <si>
    <t>Rowardennan to Inversnaid</t>
  </si>
  <si>
    <t>Inversnaid to Beinglas Farm</t>
  </si>
  <si>
    <t xml:space="preserve">beinglas </t>
  </si>
  <si>
    <t>derrydarroch</t>
  </si>
  <si>
    <t>big gate</t>
  </si>
  <si>
    <t xml:space="preserve">big gate </t>
  </si>
  <si>
    <t>bridge</t>
  </si>
  <si>
    <t xml:space="preserve">drymen </t>
  </si>
  <si>
    <t>path junction</t>
  </si>
  <si>
    <t xml:space="preserve">path junction </t>
  </si>
  <si>
    <t>balmaha</t>
  </si>
  <si>
    <t xml:space="preserve">balmaha  </t>
  </si>
  <si>
    <t>rowardennan</t>
  </si>
  <si>
    <t>single track</t>
  </si>
  <si>
    <t>hotel</t>
  </si>
  <si>
    <t>Leg Total</t>
  </si>
  <si>
    <t>Total</t>
  </si>
  <si>
    <t>Rest</t>
  </si>
  <si>
    <t>gate</t>
  </si>
  <si>
    <t>auchtertyre</t>
  </si>
  <si>
    <t>tyndrum</t>
  </si>
  <si>
    <t>waterfall</t>
  </si>
  <si>
    <t>post</t>
  </si>
  <si>
    <t>total</t>
  </si>
  <si>
    <t>Beinglas Farm to Tyndrum</t>
  </si>
  <si>
    <t>sallochy</t>
  </si>
  <si>
    <t>pace</t>
  </si>
  <si>
    <t>sub 10:15 plan</t>
  </si>
  <si>
    <t>actual</t>
  </si>
  <si>
    <t>Asc</t>
  </si>
  <si>
    <t>Dec</t>
  </si>
  <si>
    <t>Av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</si>
</sst>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m:ss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0" xfId="0" applyFont="1"/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/>
    </xf>
    <xf numFmtId="45" fontId="6" fillId="0" borderId="5" xfId="0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2" fontId="5" fillId="0" borderId="13" xfId="0" applyNumberFormat="1" applyFont="1" applyBorder="1" applyAlignment="1">
      <alignment horizontal="center"/>
    </xf>
    <xf numFmtId="45" fontId="6" fillId="0" borderId="15" xfId="0" applyNumberFormat="1" applyFont="1" applyFill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46" fontId="6" fillId="0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" fontId="5" fillId="0" borderId="7" xfId="0" applyNumberFormat="1" applyFont="1" applyBorder="1" applyAlignment="1">
      <alignment horizontal="center"/>
    </xf>
    <xf numFmtId="45" fontId="6" fillId="0" borderId="12" xfId="0" applyNumberFormat="1" applyFont="1" applyFill="1" applyBorder="1" applyAlignment="1">
      <alignment horizontal="center"/>
    </xf>
    <xf numFmtId="46" fontId="6" fillId="0" borderId="12" xfId="0" applyNumberFormat="1" applyFont="1" applyFill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64" fontId="6" fillId="0" borderId="5" xfId="0" applyNumberFormat="1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5" fontId="6" fillId="0" borderId="23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13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15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2" fontId="5" fillId="0" borderId="9" xfId="0" applyNumberFormat="1" applyFont="1" applyBorder="1" applyAlignment="1">
      <alignment horizontal="center"/>
    </xf>
    <xf numFmtId="45" fontId="6" fillId="0" borderId="10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4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2" borderId="27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125" zoomScaleNormal="125" zoomScalePageLayoutView="125" workbookViewId="0" topLeftCell="A1">
      <selection activeCell="M53" sqref="M53"/>
    </sheetView>
  </sheetViews>
  <sheetFormatPr defaultColWidth="8.8515625" defaultRowHeight="15"/>
  <cols>
    <col min="1" max="1" width="17.8515625" style="87" customWidth="1"/>
    <col min="2" max="2" width="18.421875" style="87" customWidth="1"/>
    <col min="3" max="3" width="8.8515625" style="89" customWidth="1"/>
    <col min="4" max="4" width="10.421875" style="49" bestFit="1" customWidth="1"/>
    <col min="5" max="6" width="10.421875" style="49" customWidth="1"/>
    <col min="7" max="7" width="8.8515625" style="89" customWidth="1"/>
    <col min="8" max="8" width="10.421875" style="49" bestFit="1" customWidth="1"/>
    <col min="9" max="10" width="10.421875" style="49" customWidth="1"/>
    <col min="11" max="11" width="7.140625" style="98" customWidth="1"/>
    <col min="12" max="12" width="6.421875" style="98" customWidth="1"/>
    <col min="13" max="13" width="8.8515625" style="98" customWidth="1"/>
    <col min="14" max="16384" width="8.8515625" style="8" customWidth="1"/>
  </cols>
  <sheetData>
    <row r="1" spans="1:13" ht="15">
      <c r="A1" s="1" t="s">
        <v>0</v>
      </c>
      <c r="B1" s="2"/>
      <c r="C1" s="3" t="s">
        <v>39</v>
      </c>
      <c r="D1" s="4"/>
      <c r="E1" s="4"/>
      <c r="F1" s="4"/>
      <c r="G1" s="5" t="s">
        <v>40</v>
      </c>
      <c r="H1" s="6"/>
      <c r="I1" s="6"/>
      <c r="J1" s="6"/>
      <c r="K1" s="6"/>
      <c r="L1" s="6"/>
      <c r="M1" s="7"/>
    </row>
    <row r="2" spans="1:13" ht="17" thickBot="1">
      <c r="A2" s="9" t="s">
        <v>6</v>
      </c>
      <c r="B2" s="10" t="s">
        <v>7</v>
      </c>
      <c r="C2" s="11" t="s">
        <v>4</v>
      </c>
      <c r="D2" s="12" t="s">
        <v>5</v>
      </c>
      <c r="E2" s="12" t="s">
        <v>35</v>
      </c>
      <c r="F2" s="13" t="s">
        <v>38</v>
      </c>
      <c r="G2" s="14" t="s">
        <v>4</v>
      </c>
      <c r="H2" s="15" t="s">
        <v>5</v>
      </c>
      <c r="I2" s="15" t="s">
        <v>35</v>
      </c>
      <c r="J2" s="15" t="s">
        <v>38</v>
      </c>
      <c r="K2" s="100" t="s">
        <v>41</v>
      </c>
      <c r="L2" s="100" t="s">
        <v>42</v>
      </c>
      <c r="M2" s="93" t="s">
        <v>43</v>
      </c>
    </row>
    <row r="3" spans="1:13" ht="15">
      <c r="A3" s="16" t="s">
        <v>3</v>
      </c>
      <c r="B3" s="17" t="s">
        <v>1</v>
      </c>
      <c r="C3" s="18">
        <v>2.14</v>
      </c>
      <c r="D3" s="19">
        <v>0.014583333333333332</v>
      </c>
      <c r="E3" s="19">
        <f>D3</f>
        <v>0.014583333333333332</v>
      </c>
      <c r="F3" s="20">
        <f>SUM(D3/C3)</f>
        <v>0.006814641744548286</v>
      </c>
      <c r="G3" s="18">
        <v>2.17</v>
      </c>
      <c r="H3" s="92">
        <v>0.015305555555555557</v>
      </c>
      <c r="I3" s="19">
        <f>H3</f>
        <v>0.015305555555555557</v>
      </c>
      <c r="J3" s="56">
        <f>SUM(H3/G3)</f>
        <v>0.007053251408090118</v>
      </c>
      <c r="K3" s="101">
        <v>256</v>
      </c>
      <c r="L3" s="101">
        <v>39</v>
      </c>
      <c r="M3" s="94">
        <v>123</v>
      </c>
    </row>
    <row r="4" spans="1:13" ht="15">
      <c r="A4" s="21" t="s">
        <v>1</v>
      </c>
      <c r="B4" s="22" t="s">
        <v>2</v>
      </c>
      <c r="C4" s="23">
        <v>2.2</v>
      </c>
      <c r="D4" s="24">
        <v>0.014583333333333332</v>
      </c>
      <c r="E4" s="24">
        <f>SUM(E3+D4)</f>
        <v>0.029166666666666664</v>
      </c>
      <c r="F4" s="25">
        <f aca="true" t="shared" si="0" ref="F4:F8">SUM(D4/C4)</f>
        <v>0.006628787878787877</v>
      </c>
      <c r="G4" s="23">
        <v>2.21</v>
      </c>
      <c r="H4" s="90">
        <v>0.01417361111111111</v>
      </c>
      <c r="I4" s="24">
        <f>SUM(I3+H4)</f>
        <v>0.029479166666666667</v>
      </c>
      <c r="J4" s="26">
        <f aca="true" t="shared" si="1" ref="J4:J8">SUM(H4/G4)</f>
        <v>0.006413398692810457</v>
      </c>
      <c r="K4" s="102">
        <v>118</v>
      </c>
      <c r="L4" s="102">
        <v>49</v>
      </c>
      <c r="M4" s="95">
        <v>129</v>
      </c>
    </row>
    <row r="5" spans="1:13" ht="15">
      <c r="A5" s="21" t="s">
        <v>2</v>
      </c>
      <c r="B5" s="22" t="s">
        <v>8</v>
      </c>
      <c r="C5" s="23">
        <v>2.71</v>
      </c>
      <c r="D5" s="24">
        <v>0.016666666666666666</v>
      </c>
      <c r="E5" s="27">
        <f aca="true" t="shared" si="2" ref="E5:E7">SUM(E4+D5)</f>
        <v>0.04583333333333333</v>
      </c>
      <c r="F5" s="25">
        <f t="shared" si="0"/>
        <v>0.006150061500615006</v>
      </c>
      <c r="G5" s="23">
        <v>2.71</v>
      </c>
      <c r="H5" s="90">
        <v>0.01657986111111111</v>
      </c>
      <c r="I5" s="27">
        <f aca="true" t="shared" si="3" ref="I5:I7">SUM(I4+H5)</f>
        <v>0.046059027777777775</v>
      </c>
      <c r="J5" s="26">
        <f t="shared" si="1"/>
        <v>0.006118029930299303</v>
      </c>
      <c r="K5" s="102">
        <v>20</v>
      </c>
      <c r="L5" s="102">
        <v>384</v>
      </c>
      <c r="M5" s="95">
        <v>128</v>
      </c>
    </row>
    <row r="6" spans="1:13" ht="15">
      <c r="A6" s="21" t="s">
        <v>8</v>
      </c>
      <c r="B6" s="22" t="s">
        <v>30</v>
      </c>
      <c r="C6" s="23">
        <v>2.62</v>
      </c>
      <c r="D6" s="24">
        <v>0.016666666666666666</v>
      </c>
      <c r="E6" s="27">
        <f t="shared" si="2"/>
        <v>0.0625</v>
      </c>
      <c r="F6" s="25">
        <f t="shared" si="0"/>
        <v>0.006361323155216285</v>
      </c>
      <c r="G6" s="23">
        <v>2.59</v>
      </c>
      <c r="H6" s="90">
        <v>0.016265046296296295</v>
      </c>
      <c r="I6" s="27">
        <f t="shared" si="3"/>
        <v>0.06232407407407407</v>
      </c>
      <c r="J6" s="26">
        <f t="shared" si="1"/>
        <v>0.006279940654940655</v>
      </c>
      <c r="K6" s="102">
        <v>69</v>
      </c>
      <c r="L6" s="102">
        <v>30</v>
      </c>
      <c r="M6" s="95">
        <v>133</v>
      </c>
    </row>
    <row r="7" spans="1:13" ht="17" thickBot="1">
      <c r="A7" s="28" t="s">
        <v>30</v>
      </c>
      <c r="B7" s="29" t="s">
        <v>9</v>
      </c>
      <c r="C7" s="30">
        <v>2.44</v>
      </c>
      <c r="D7" s="31">
        <v>0.015972222222222224</v>
      </c>
      <c r="E7" s="32">
        <f t="shared" si="2"/>
        <v>0.07847222222222222</v>
      </c>
      <c r="F7" s="33">
        <f t="shared" si="0"/>
        <v>0.006545992714025502</v>
      </c>
      <c r="G7" s="30">
        <v>2.44</v>
      </c>
      <c r="H7" s="91">
        <v>0.016763888888888887</v>
      </c>
      <c r="I7" s="32">
        <f t="shared" si="3"/>
        <v>0.07908796296296296</v>
      </c>
      <c r="J7" s="72">
        <f t="shared" si="1"/>
        <v>0.006870446265938069</v>
      </c>
      <c r="K7" s="103">
        <v>217</v>
      </c>
      <c r="L7" s="103">
        <v>148</v>
      </c>
      <c r="M7" s="96">
        <v>130</v>
      </c>
    </row>
    <row r="8" spans="1:13" ht="15">
      <c r="A8" s="35"/>
      <c r="B8" s="36" t="s">
        <v>27</v>
      </c>
      <c r="C8" s="37">
        <f>SUM(C3:C7)</f>
        <v>12.11</v>
      </c>
      <c r="D8" s="38">
        <f>SUM(D3:D7)</f>
        <v>0.07847222222222222</v>
      </c>
      <c r="E8" s="38"/>
      <c r="F8" s="39">
        <f t="shared" si="0"/>
        <v>0.0064799522892008445</v>
      </c>
      <c r="G8" s="37">
        <f>SUM(G3:G7)</f>
        <v>12.12</v>
      </c>
      <c r="H8" s="38">
        <f>SUM(H3:H7)</f>
        <v>0.07908796296296296</v>
      </c>
      <c r="I8" s="38"/>
      <c r="J8" s="40">
        <f t="shared" si="1"/>
        <v>0.006525409485392984</v>
      </c>
      <c r="K8" s="79">
        <f>SUM(K3:K7)</f>
        <v>680</v>
      </c>
      <c r="L8" s="79">
        <f>SUM(L3:L7)</f>
        <v>650</v>
      </c>
      <c r="M8" s="79">
        <f>SUM(M3:M7)/5</f>
        <v>128.6</v>
      </c>
    </row>
    <row r="9" spans="1:13" ht="17" thickBot="1">
      <c r="A9" s="41"/>
      <c r="B9" s="42" t="s">
        <v>29</v>
      </c>
      <c r="C9" s="43"/>
      <c r="D9" s="31">
        <v>0</v>
      </c>
      <c r="E9" s="44">
        <f>SUM(D8+D9)</f>
        <v>0.07847222222222222</v>
      </c>
      <c r="F9" s="45"/>
      <c r="G9" s="43"/>
      <c r="H9" s="31">
        <v>0</v>
      </c>
      <c r="I9" s="44">
        <f>SUM(H8+H9)</f>
        <v>0.07908796296296296</v>
      </c>
      <c r="J9" s="44"/>
      <c r="K9" s="104"/>
      <c r="L9" s="104"/>
      <c r="M9" s="97"/>
    </row>
    <row r="10" spans="1:10" ht="17" thickBot="1">
      <c r="A10" s="46"/>
      <c r="B10" s="46"/>
      <c r="C10" s="47"/>
      <c r="D10" s="48"/>
      <c r="E10" s="48"/>
      <c r="F10" s="48"/>
      <c r="G10" s="47"/>
      <c r="H10" s="48"/>
      <c r="I10" s="48"/>
      <c r="J10" s="48"/>
    </row>
    <row r="11" spans="1:13" ht="15.75" customHeight="1">
      <c r="A11" s="50" t="s">
        <v>10</v>
      </c>
      <c r="B11" s="51"/>
      <c r="C11" s="3" t="s">
        <v>39</v>
      </c>
      <c r="D11" s="4"/>
      <c r="E11" s="4"/>
      <c r="F11" s="4"/>
      <c r="G11" s="5" t="s">
        <v>40</v>
      </c>
      <c r="H11" s="6"/>
      <c r="I11" s="6"/>
      <c r="J11" s="6"/>
      <c r="K11" s="6"/>
      <c r="L11" s="6"/>
      <c r="M11" s="7"/>
    </row>
    <row r="12" spans="1:13" ht="17" thickBot="1">
      <c r="A12" s="9" t="s">
        <v>6</v>
      </c>
      <c r="B12" s="10" t="s">
        <v>7</v>
      </c>
      <c r="C12" s="14" t="s">
        <v>4</v>
      </c>
      <c r="D12" s="15" t="s">
        <v>5</v>
      </c>
      <c r="E12" s="15" t="s">
        <v>35</v>
      </c>
      <c r="F12" s="52" t="s">
        <v>38</v>
      </c>
      <c r="G12" s="14" t="s">
        <v>4</v>
      </c>
      <c r="H12" s="15" t="s">
        <v>5</v>
      </c>
      <c r="I12" s="15" t="s">
        <v>35</v>
      </c>
      <c r="J12" s="15" t="s">
        <v>38</v>
      </c>
      <c r="K12" s="100" t="s">
        <v>41</v>
      </c>
      <c r="L12" s="100" t="s">
        <v>42</v>
      </c>
      <c r="M12" s="93" t="s">
        <v>43</v>
      </c>
    </row>
    <row r="13" spans="1:13" ht="15">
      <c r="A13" s="53" t="s">
        <v>19</v>
      </c>
      <c r="B13" s="54" t="s">
        <v>20</v>
      </c>
      <c r="C13" s="18">
        <v>2.22</v>
      </c>
      <c r="D13" s="19">
        <v>0.015972222222222224</v>
      </c>
      <c r="E13" s="55">
        <f>SUM(E9+D13)</f>
        <v>0.09444444444444444</v>
      </c>
      <c r="F13" s="20">
        <f>SUM(D13/C13)</f>
        <v>0.007194694694694695</v>
      </c>
      <c r="G13" s="18">
        <v>2.23</v>
      </c>
      <c r="H13" s="92">
        <v>0.016119212962962964</v>
      </c>
      <c r="I13" s="55">
        <f>SUM(I9+H13)</f>
        <v>0.09520717592592592</v>
      </c>
      <c r="J13" s="56">
        <f>SUM(H13/G13)</f>
        <v>0.007228346620162764</v>
      </c>
      <c r="K13" s="101">
        <v>335</v>
      </c>
      <c r="L13" s="101">
        <v>69</v>
      </c>
      <c r="M13" s="94">
        <v>132</v>
      </c>
    </row>
    <row r="14" spans="1:13" ht="15">
      <c r="A14" s="21" t="s">
        <v>21</v>
      </c>
      <c r="B14" s="22" t="s">
        <v>18</v>
      </c>
      <c r="C14" s="23">
        <v>2.38</v>
      </c>
      <c r="D14" s="24">
        <v>0.017361111111111112</v>
      </c>
      <c r="E14" s="57">
        <f>SUM(E13+D14)</f>
        <v>0.11180555555555555</v>
      </c>
      <c r="F14" s="25">
        <f aca="true" t="shared" si="4" ref="F14:F17">SUM(D14/C14)</f>
        <v>0.007294584500466854</v>
      </c>
      <c r="G14" s="23">
        <v>2.36</v>
      </c>
      <c r="H14" s="90">
        <v>0.01800925925925926</v>
      </c>
      <c r="I14" s="57">
        <f>SUM(I13+H14)</f>
        <v>0.11321643518518518</v>
      </c>
      <c r="J14" s="26">
        <f>SUM(H14/G14)</f>
        <v>0.007631042059008161</v>
      </c>
      <c r="K14" s="102">
        <v>217</v>
      </c>
      <c r="L14" s="102">
        <v>187</v>
      </c>
      <c r="M14" s="95">
        <v>133</v>
      </c>
    </row>
    <row r="15" spans="1:13" ht="17" thickBot="1">
      <c r="A15" s="58" t="s">
        <v>18</v>
      </c>
      <c r="B15" s="59" t="s">
        <v>22</v>
      </c>
      <c r="C15" s="34">
        <v>2.24</v>
      </c>
      <c r="D15" s="60">
        <v>0.018055555555555557</v>
      </c>
      <c r="E15" s="61">
        <f>SUM(E14+D15)</f>
        <v>0.1298611111111111</v>
      </c>
      <c r="F15" s="62">
        <f t="shared" si="4"/>
        <v>0.008060515873015874</v>
      </c>
      <c r="G15" s="30">
        <v>2.28</v>
      </c>
      <c r="H15" s="91">
        <v>0.02236226851851852</v>
      </c>
      <c r="I15" s="44">
        <f>SUM(I14+H15)</f>
        <v>0.1355787037037037</v>
      </c>
      <c r="J15" s="72">
        <f>SUM(H15/G15)</f>
        <v>0.009808012508122159</v>
      </c>
      <c r="K15" s="103">
        <v>551</v>
      </c>
      <c r="L15" s="103">
        <v>935</v>
      </c>
      <c r="M15" s="96">
        <v>133</v>
      </c>
    </row>
    <row r="16" spans="1:13" ht="15">
      <c r="A16" s="35"/>
      <c r="B16" s="36" t="s">
        <v>27</v>
      </c>
      <c r="C16" s="37">
        <f>SUM(C13:C15)</f>
        <v>6.84</v>
      </c>
      <c r="D16" s="38">
        <f>SUM(D13:D15)</f>
        <v>0.0513888888888889</v>
      </c>
      <c r="E16" s="38"/>
      <c r="F16" s="39">
        <f t="shared" si="4"/>
        <v>0.007512995451591945</v>
      </c>
      <c r="G16" s="37">
        <f>SUM(G13:G15)</f>
        <v>6.869999999999999</v>
      </c>
      <c r="H16" s="38">
        <f>SUM(H13:H15)</f>
        <v>0.056490740740740744</v>
      </c>
      <c r="I16" s="38"/>
      <c r="J16" s="40">
        <f aca="true" t="shared" si="5" ref="J16:J17">SUM(H16/G16)</f>
        <v>0.008222815246104912</v>
      </c>
      <c r="K16" s="79">
        <f>SUM(K13:K15)</f>
        <v>1103</v>
      </c>
      <c r="L16" s="79">
        <f>SUM(L13:L15)</f>
        <v>1191</v>
      </c>
      <c r="M16" s="79">
        <f>SUM(M13:M15)/3</f>
        <v>132.66666666666666</v>
      </c>
    </row>
    <row r="17" spans="1:13" ht="15">
      <c r="A17" s="63"/>
      <c r="B17" s="64" t="s">
        <v>28</v>
      </c>
      <c r="C17" s="65">
        <f>SUM(C8+C16)</f>
        <v>18.95</v>
      </c>
      <c r="D17" s="66">
        <f>E15</f>
        <v>0.1298611111111111</v>
      </c>
      <c r="E17" s="67"/>
      <c r="F17" s="68">
        <f t="shared" si="4"/>
        <v>0.006852829082380533</v>
      </c>
      <c r="G17" s="65">
        <f>SUM(G8+G16)</f>
        <v>18.99</v>
      </c>
      <c r="H17" s="66">
        <f>I15</f>
        <v>0.1355787037037037</v>
      </c>
      <c r="I17" s="67"/>
      <c r="J17" s="69">
        <f t="shared" si="5"/>
        <v>0.007139478868020206</v>
      </c>
      <c r="K17" s="70">
        <f>SUM(K8+K16)</f>
        <v>1783</v>
      </c>
      <c r="L17" s="70">
        <f>SUM(L8+L16)</f>
        <v>1841</v>
      </c>
      <c r="M17" s="99"/>
    </row>
    <row r="18" spans="1:13" ht="17" thickBot="1">
      <c r="A18" s="41"/>
      <c r="B18" s="42" t="s">
        <v>29</v>
      </c>
      <c r="C18" s="43"/>
      <c r="D18" s="71">
        <v>0.001388888888888889</v>
      </c>
      <c r="E18" s="44">
        <f>SUM(E15+D18)</f>
        <v>0.13124999999999998</v>
      </c>
      <c r="F18" s="45"/>
      <c r="G18" s="43"/>
      <c r="H18" s="91">
        <v>0.0006203703703703704</v>
      </c>
      <c r="I18" s="44">
        <f>SUM(I15+H18)</f>
        <v>0.13619907407407408</v>
      </c>
      <c r="J18" s="44"/>
      <c r="K18" s="104"/>
      <c r="L18" s="104"/>
      <c r="M18" s="97">
        <v>128</v>
      </c>
    </row>
    <row r="19" spans="1:10" ht="17" thickBot="1">
      <c r="A19" s="46"/>
      <c r="B19" s="46"/>
      <c r="C19" s="47"/>
      <c r="D19" s="48"/>
      <c r="E19" s="48"/>
      <c r="F19" s="48"/>
      <c r="G19" s="47"/>
      <c r="H19" s="48"/>
      <c r="I19" s="48"/>
      <c r="J19" s="48"/>
    </row>
    <row r="20" spans="1:13" ht="15.75" customHeight="1">
      <c r="A20" s="50" t="s">
        <v>11</v>
      </c>
      <c r="B20" s="51"/>
      <c r="C20" s="3" t="s">
        <v>39</v>
      </c>
      <c r="D20" s="4"/>
      <c r="E20" s="4"/>
      <c r="F20" s="4"/>
      <c r="G20" s="5" t="s">
        <v>40</v>
      </c>
      <c r="H20" s="6"/>
      <c r="I20" s="6"/>
      <c r="J20" s="6"/>
      <c r="K20" s="6"/>
      <c r="L20" s="6"/>
      <c r="M20" s="7"/>
    </row>
    <row r="21" spans="1:13" ht="17" thickBot="1">
      <c r="A21" s="9" t="s">
        <v>6</v>
      </c>
      <c r="B21" s="10" t="s">
        <v>7</v>
      </c>
      <c r="C21" s="14" t="s">
        <v>4</v>
      </c>
      <c r="D21" s="15" t="s">
        <v>5</v>
      </c>
      <c r="E21" s="15" t="s">
        <v>35</v>
      </c>
      <c r="F21" s="52" t="s">
        <v>38</v>
      </c>
      <c r="G21" s="14" t="s">
        <v>4</v>
      </c>
      <c r="H21" s="15" t="s">
        <v>5</v>
      </c>
      <c r="I21" s="15" t="s">
        <v>35</v>
      </c>
      <c r="J21" s="15" t="s">
        <v>38</v>
      </c>
      <c r="K21" s="100" t="s">
        <v>41</v>
      </c>
      <c r="L21" s="100" t="s">
        <v>42</v>
      </c>
      <c r="M21" s="93" t="s">
        <v>43</v>
      </c>
    </row>
    <row r="22" spans="1:13" ht="15">
      <c r="A22" s="53" t="s">
        <v>23</v>
      </c>
      <c r="B22" s="54" t="s">
        <v>18</v>
      </c>
      <c r="C22" s="18">
        <v>2.18</v>
      </c>
      <c r="D22" s="19">
        <v>0.015972222222222224</v>
      </c>
      <c r="E22" s="55">
        <f>SUM(E18+D22)</f>
        <v>0.1472222222222222</v>
      </c>
      <c r="F22" s="20">
        <f>SUM(D22/C22)</f>
        <v>0.007326707441386341</v>
      </c>
      <c r="G22" s="18">
        <v>2.14</v>
      </c>
      <c r="H22" s="92">
        <v>0.017717592592592594</v>
      </c>
      <c r="I22" s="55">
        <f>SUM(I18+H22)</f>
        <v>0.15391666666666667</v>
      </c>
      <c r="J22" s="56">
        <f>SUM(H22/G22)</f>
        <v>0.008279248875043268</v>
      </c>
      <c r="K22" s="101">
        <v>226</v>
      </c>
      <c r="L22" s="101">
        <v>217</v>
      </c>
      <c r="M22" s="94">
        <v>135</v>
      </c>
    </row>
    <row r="23" spans="1:13" ht="15">
      <c r="A23" s="21" t="s">
        <v>18</v>
      </c>
      <c r="B23" s="22" t="s">
        <v>37</v>
      </c>
      <c r="C23" s="23">
        <v>2.9</v>
      </c>
      <c r="D23" s="24">
        <v>0.02013888888888889</v>
      </c>
      <c r="E23" s="57">
        <f>SUM(E22+D23)</f>
        <v>0.1673611111111111</v>
      </c>
      <c r="F23" s="25">
        <f aca="true" t="shared" si="6" ref="F23:F26">SUM(D23/C23)</f>
        <v>0.006944444444444445</v>
      </c>
      <c r="G23" s="23">
        <v>2.93</v>
      </c>
      <c r="H23" s="90">
        <v>0.02282060185185185</v>
      </c>
      <c r="I23" s="57">
        <f>SUM(I22+H23)</f>
        <v>0.1767372685185185</v>
      </c>
      <c r="J23" s="26">
        <f aca="true" t="shared" si="7" ref="J23:J26">SUM(H23/G23)</f>
        <v>0.007788601314625204</v>
      </c>
      <c r="K23" s="102">
        <v>256</v>
      </c>
      <c r="L23" s="102">
        <v>266</v>
      </c>
      <c r="M23" s="95">
        <v>136</v>
      </c>
    </row>
    <row r="24" spans="1:13" ht="17" thickBot="1">
      <c r="A24" s="28" t="s">
        <v>37</v>
      </c>
      <c r="B24" s="29" t="s">
        <v>24</v>
      </c>
      <c r="C24" s="30">
        <v>2.75</v>
      </c>
      <c r="D24" s="31">
        <v>0.022222222222222223</v>
      </c>
      <c r="E24" s="61">
        <f>SUM(E23+D24)</f>
        <v>0.18958333333333333</v>
      </c>
      <c r="F24" s="62">
        <f t="shared" si="6"/>
        <v>0.00808080808080808</v>
      </c>
      <c r="G24" s="30">
        <v>2.79</v>
      </c>
      <c r="H24" s="91">
        <v>0.023472222222222217</v>
      </c>
      <c r="I24" s="44">
        <f>SUM(I23+H24)</f>
        <v>0.20020949074074074</v>
      </c>
      <c r="J24" s="72">
        <f t="shared" si="7"/>
        <v>0.008412982875348465</v>
      </c>
      <c r="K24" s="103">
        <v>354</v>
      </c>
      <c r="L24" s="103">
        <v>344</v>
      </c>
      <c r="M24" s="96">
        <v>138</v>
      </c>
    </row>
    <row r="25" spans="1:13" ht="15">
      <c r="A25" s="35"/>
      <c r="B25" s="36" t="s">
        <v>27</v>
      </c>
      <c r="C25" s="37">
        <f>SUM(C22:C24)</f>
        <v>7.83</v>
      </c>
      <c r="D25" s="38">
        <f>SUM(D22:D24)</f>
        <v>0.058333333333333334</v>
      </c>
      <c r="E25" s="38"/>
      <c r="F25" s="39">
        <f t="shared" si="6"/>
        <v>0.00744997871434653</v>
      </c>
      <c r="G25" s="37">
        <f>SUM(G22:G24)</f>
        <v>7.86</v>
      </c>
      <c r="H25" s="38">
        <f>SUM(H22:H24)</f>
        <v>0.06401041666666665</v>
      </c>
      <c r="I25" s="38"/>
      <c r="J25" s="40">
        <f t="shared" si="7"/>
        <v>0.00814381891433418</v>
      </c>
      <c r="K25" s="79">
        <f>SUM(K22:K24)</f>
        <v>836</v>
      </c>
      <c r="L25" s="79">
        <f>SUM(L22:L24)</f>
        <v>827</v>
      </c>
      <c r="M25" s="79">
        <f>SUM(M22:M24)/3</f>
        <v>136.33333333333334</v>
      </c>
    </row>
    <row r="26" spans="1:13" ht="15">
      <c r="A26" s="63"/>
      <c r="B26" s="64" t="s">
        <v>28</v>
      </c>
      <c r="C26" s="65">
        <f>SUM(C17+C25)</f>
        <v>26.78</v>
      </c>
      <c r="D26" s="66">
        <f>SUM(E24)</f>
        <v>0.18958333333333333</v>
      </c>
      <c r="E26" s="67"/>
      <c r="F26" s="68">
        <f t="shared" si="6"/>
        <v>0.007079288025889967</v>
      </c>
      <c r="G26" s="65">
        <f>SUM(G17+G25)</f>
        <v>26.849999999999998</v>
      </c>
      <c r="H26" s="66">
        <f>SUM(I24)</f>
        <v>0.20020949074074074</v>
      </c>
      <c r="I26" s="67"/>
      <c r="J26" s="69">
        <f t="shared" si="7"/>
        <v>0.007456591833919581</v>
      </c>
      <c r="K26" s="70">
        <f>SUM(K17+K25)</f>
        <v>2619</v>
      </c>
      <c r="L26" s="70">
        <f>SUM(L17+L25)</f>
        <v>2668</v>
      </c>
      <c r="M26" s="99"/>
    </row>
    <row r="27" spans="1:13" ht="17" thickBot="1">
      <c r="A27" s="41"/>
      <c r="B27" s="42" t="s">
        <v>29</v>
      </c>
      <c r="C27" s="43"/>
      <c r="D27" s="71">
        <v>0.001388888888888889</v>
      </c>
      <c r="E27" s="44">
        <f>SUM(E24+D27)</f>
        <v>0.1909722222222222</v>
      </c>
      <c r="F27" s="45"/>
      <c r="G27" s="43"/>
      <c r="H27" s="91">
        <v>0.0005324074074074074</v>
      </c>
      <c r="I27" s="44">
        <f>SUM(I24+H27)</f>
        <v>0.20074189814814813</v>
      </c>
      <c r="J27" s="44"/>
      <c r="K27" s="104"/>
      <c r="L27" s="104"/>
      <c r="M27" s="97">
        <v>133</v>
      </c>
    </row>
    <row r="28" spans="1:10" ht="17" thickBot="1">
      <c r="A28" s="46"/>
      <c r="B28" s="46"/>
      <c r="C28" s="47"/>
      <c r="D28" s="48"/>
      <c r="E28" s="48"/>
      <c r="F28" s="48"/>
      <c r="G28" s="47"/>
      <c r="H28" s="48"/>
      <c r="I28" s="48"/>
      <c r="J28" s="48"/>
    </row>
    <row r="29" spans="1:13" ht="15.75" customHeight="1">
      <c r="A29" s="50" t="s">
        <v>12</v>
      </c>
      <c r="B29" s="51"/>
      <c r="C29" s="3" t="s">
        <v>39</v>
      </c>
      <c r="D29" s="4"/>
      <c r="E29" s="4"/>
      <c r="F29" s="4"/>
      <c r="G29" s="5" t="s">
        <v>40</v>
      </c>
      <c r="H29" s="6"/>
      <c r="I29" s="6"/>
      <c r="J29" s="6"/>
      <c r="K29" s="6"/>
      <c r="L29" s="6"/>
      <c r="M29" s="7"/>
    </row>
    <row r="30" spans="1:13" ht="17" thickBot="1">
      <c r="A30" s="9" t="s">
        <v>6</v>
      </c>
      <c r="B30" s="10" t="s">
        <v>7</v>
      </c>
      <c r="C30" s="14" t="s">
        <v>4</v>
      </c>
      <c r="D30" s="15" t="s">
        <v>5</v>
      </c>
      <c r="E30" s="15" t="s">
        <v>35</v>
      </c>
      <c r="F30" s="52" t="s">
        <v>38</v>
      </c>
      <c r="G30" s="14" t="s">
        <v>4</v>
      </c>
      <c r="H30" s="15" t="s">
        <v>5</v>
      </c>
      <c r="I30" s="15" t="s">
        <v>35</v>
      </c>
      <c r="J30" s="15" t="s">
        <v>38</v>
      </c>
      <c r="K30" s="100" t="s">
        <v>41</v>
      </c>
      <c r="L30" s="100" t="s">
        <v>42</v>
      </c>
      <c r="M30" s="93" t="s">
        <v>43</v>
      </c>
    </row>
    <row r="31" spans="1:13" ht="15">
      <c r="A31" s="53" t="s">
        <v>24</v>
      </c>
      <c r="B31" s="54" t="s">
        <v>33</v>
      </c>
      <c r="C31" s="18">
        <v>2.46</v>
      </c>
      <c r="D31" s="19">
        <v>0.01875</v>
      </c>
      <c r="E31" s="55">
        <f>SUM(E27+D31)</f>
        <v>0.2097222222222222</v>
      </c>
      <c r="F31" s="20">
        <f>SUM(D31/C31)</f>
        <v>0.007621951219512195</v>
      </c>
      <c r="G31" s="18">
        <v>2.53</v>
      </c>
      <c r="H31" s="92">
        <v>0.021399305555555557</v>
      </c>
      <c r="I31" s="55">
        <f>SUM(I27+H31)</f>
        <v>0.2221412037037037</v>
      </c>
      <c r="J31" s="56">
        <f>SUM(H31/G31)</f>
        <v>0.00845822353974528</v>
      </c>
      <c r="K31" s="101">
        <v>394</v>
      </c>
      <c r="L31" s="101">
        <v>39</v>
      </c>
      <c r="M31" s="94">
        <v>132</v>
      </c>
    </row>
    <row r="32" spans="1:13" ht="15">
      <c r="A32" s="73" t="s">
        <v>33</v>
      </c>
      <c r="B32" s="74" t="s">
        <v>25</v>
      </c>
      <c r="C32" s="75">
        <v>2</v>
      </c>
      <c r="D32" s="76">
        <v>0.015972222222222224</v>
      </c>
      <c r="E32" s="57">
        <f>SUM(E31+D32)</f>
        <v>0.22569444444444442</v>
      </c>
      <c r="F32" s="25">
        <f aca="true" t="shared" si="8" ref="F32:F35">SUM(D32/C32)</f>
        <v>0.007986111111111112</v>
      </c>
      <c r="G32" s="23">
        <v>1.97</v>
      </c>
      <c r="H32" s="90">
        <v>0.014348379629629628</v>
      </c>
      <c r="I32" s="57">
        <f>SUM(I31+H32)</f>
        <v>0.2364895833333333</v>
      </c>
      <c r="J32" s="26">
        <f aca="true" t="shared" si="9" ref="J32:J35">SUM(H32/G32)</f>
        <v>0.007283441436360217</v>
      </c>
      <c r="K32" s="102">
        <v>177</v>
      </c>
      <c r="L32" s="102">
        <v>354</v>
      </c>
      <c r="M32" s="95">
        <v>134</v>
      </c>
    </row>
    <row r="33" spans="1:13" ht="17" thickBot="1">
      <c r="A33" s="28" t="s">
        <v>25</v>
      </c>
      <c r="B33" s="29" t="s">
        <v>26</v>
      </c>
      <c r="C33" s="30">
        <v>2.8</v>
      </c>
      <c r="D33" s="31">
        <v>0.020833333333333332</v>
      </c>
      <c r="E33" s="61">
        <f>SUM(E32+D33)</f>
        <v>0.24652777777777776</v>
      </c>
      <c r="F33" s="62">
        <f t="shared" si="8"/>
        <v>0.007440476190476191</v>
      </c>
      <c r="G33" s="30">
        <v>2.81</v>
      </c>
      <c r="H33" s="91">
        <v>0.02571990740740741</v>
      </c>
      <c r="I33" s="44">
        <f>SUM(I32+H33)</f>
        <v>0.26220949074074074</v>
      </c>
      <c r="J33" s="72">
        <f t="shared" si="9"/>
        <v>0.009152991959931462</v>
      </c>
      <c r="K33" s="103">
        <v>217</v>
      </c>
      <c r="L33" s="103">
        <v>364</v>
      </c>
      <c r="M33" s="96">
        <v>132</v>
      </c>
    </row>
    <row r="34" spans="1:13" ht="15">
      <c r="A34" s="35"/>
      <c r="B34" s="36" t="s">
        <v>27</v>
      </c>
      <c r="C34" s="37">
        <f>SUM(C31:C33)</f>
        <v>7.26</v>
      </c>
      <c r="D34" s="38">
        <f>SUM(D31:D33)</f>
        <v>0.05555555555555555</v>
      </c>
      <c r="E34" s="38"/>
      <c r="F34" s="39">
        <f t="shared" si="8"/>
        <v>0.007652280379553107</v>
      </c>
      <c r="G34" s="37">
        <f>SUM(G31:G33)</f>
        <v>7.3100000000000005</v>
      </c>
      <c r="H34" s="38">
        <f>SUM(H31:H33)</f>
        <v>0.0614675925925926</v>
      </c>
      <c r="I34" s="38"/>
      <c r="J34" s="40">
        <f t="shared" si="9"/>
        <v>0.00840869939707149</v>
      </c>
      <c r="K34" s="79">
        <f>SUM(K31:K33)</f>
        <v>788</v>
      </c>
      <c r="L34" s="79">
        <f>SUM(L31:L33)</f>
        <v>757</v>
      </c>
      <c r="M34" s="79">
        <f>SUM(M31:M33)/3</f>
        <v>132.66666666666666</v>
      </c>
    </row>
    <row r="35" spans="1:13" ht="15">
      <c r="A35" s="63"/>
      <c r="B35" s="64"/>
      <c r="C35" s="65">
        <f>SUM(C26+C34)</f>
        <v>34.04</v>
      </c>
      <c r="D35" s="66">
        <f>SUM(E33)</f>
        <v>0.24652777777777776</v>
      </c>
      <c r="E35" s="67"/>
      <c r="F35" s="68">
        <f t="shared" si="8"/>
        <v>0.007242296644470557</v>
      </c>
      <c r="G35" s="65">
        <f>SUM(G26+G34)</f>
        <v>34.16</v>
      </c>
      <c r="H35" s="66">
        <f>SUM(I33)</f>
        <v>0.26220949074074074</v>
      </c>
      <c r="I35" s="67"/>
      <c r="J35" s="69">
        <f t="shared" si="9"/>
        <v>0.007675921860091943</v>
      </c>
      <c r="K35" s="70">
        <f>SUM(K26+K34)</f>
        <v>3407</v>
      </c>
      <c r="L35" s="70">
        <f>SUM(L26+L34)</f>
        <v>3425</v>
      </c>
      <c r="M35" s="99"/>
    </row>
    <row r="36" spans="1:13" ht="17" thickBot="1">
      <c r="A36" s="41"/>
      <c r="B36" s="42" t="s">
        <v>29</v>
      </c>
      <c r="C36" s="43"/>
      <c r="D36" s="71">
        <v>0.0006944444444444445</v>
      </c>
      <c r="E36" s="44">
        <f>SUM(D35+D36)</f>
        <v>0.2472222222222222</v>
      </c>
      <c r="F36" s="45"/>
      <c r="G36" s="43"/>
      <c r="H36" s="91">
        <v>0.0018101851851851849</v>
      </c>
      <c r="I36" s="44">
        <f>SUM(H35+H36)</f>
        <v>0.2640196759259259</v>
      </c>
      <c r="J36" s="44"/>
      <c r="K36" s="104"/>
      <c r="L36" s="104"/>
      <c r="M36" s="97">
        <v>109</v>
      </c>
    </row>
    <row r="37" spans="1:10" ht="17" thickBot="1">
      <c r="A37" s="46"/>
      <c r="B37" s="46"/>
      <c r="C37" s="47"/>
      <c r="D37" s="48"/>
      <c r="E37" s="48"/>
      <c r="F37" s="48"/>
      <c r="G37" s="47"/>
      <c r="H37" s="48"/>
      <c r="I37" s="48"/>
      <c r="J37" s="48"/>
    </row>
    <row r="38" spans="1:13" ht="15.75" customHeight="1">
      <c r="A38" s="50" t="s">
        <v>13</v>
      </c>
      <c r="B38" s="51"/>
      <c r="C38" s="3" t="s">
        <v>39</v>
      </c>
      <c r="D38" s="4"/>
      <c r="E38" s="4"/>
      <c r="F38" s="4"/>
      <c r="G38" s="5" t="s">
        <v>40</v>
      </c>
      <c r="H38" s="6"/>
      <c r="I38" s="6"/>
      <c r="J38" s="6"/>
      <c r="K38" s="6"/>
      <c r="L38" s="6"/>
      <c r="M38" s="7"/>
    </row>
    <row r="39" spans="1:13" ht="17" thickBot="1">
      <c r="A39" s="9" t="s">
        <v>6</v>
      </c>
      <c r="B39" s="10" t="s">
        <v>7</v>
      </c>
      <c r="C39" s="14" t="s">
        <v>4</v>
      </c>
      <c r="D39" s="15" t="s">
        <v>5</v>
      </c>
      <c r="E39" s="15" t="s">
        <v>35</v>
      </c>
      <c r="F39" s="52" t="s">
        <v>38</v>
      </c>
      <c r="G39" s="14" t="s">
        <v>4</v>
      </c>
      <c r="H39" s="15" t="s">
        <v>5</v>
      </c>
      <c r="I39" s="15" t="s">
        <v>35</v>
      </c>
      <c r="J39" s="15" t="s">
        <v>38</v>
      </c>
      <c r="K39" s="100" t="s">
        <v>41</v>
      </c>
      <c r="L39" s="100" t="s">
        <v>42</v>
      </c>
      <c r="M39" s="93" t="s">
        <v>43</v>
      </c>
    </row>
    <row r="40" spans="1:13" ht="15">
      <c r="A40" s="16" t="s">
        <v>26</v>
      </c>
      <c r="B40" s="17" t="s">
        <v>30</v>
      </c>
      <c r="C40" s="18">
        <v>2.53</v>
      </c>
      <c r="D40" s="19">
        <v>0.02638888888888889</v>
      </c>
      <c r="E40" s="55">
        <f>SUM(E36+D40)</f>
        <v>0.2736111111111111</v>
      </c>
      <c r="F40" s="20">
        <f>SUM(D40/C40)</f>
        <v>0.010430390865173474</v>
      </c>
      <c r="G40" s="18">
        <v>2.58</v>
      </c>
      <c r="H40" s="92">
        <v>0.029071759259259256</v>
      </c>
      <c r="I40" s="55">
        <f>SUM(I36+H40)</f>
        <v>0.29309143518518516</v>
      </c>
      <c r="J40" s="56">
        <f>SUM(H40/G40)</f>
        <v>0.011268123743898935</v>
      </c>
      <c r="K40" s="101">
        <v>108</v>
      </c>
      <c r="L40" s="101">
        <v>138</v>
      </c>
      <c r="M40" s="94">
        <v>130</v>
      </c>
    </row>
    <row r="41" spans="1:13" ht="15">
      <c r="A41" s="21" t="s">
        <v>30</v>
      </c>
      <c r="B41" s="22" t="s">
        <v>34</v>
      </c>
      <c r="C41" s="23">
        <v>2</v>
      </c>
      <c r="D41" s="24">
        <v>0.019444444444444445</v>
      </c>
      <c r="E41" s="57">
        <f>SUM(E40+D41)</f>
        <v>0.2930555555555555</v>
      </c>
      <c r="F41" s="25">
        <f aca="true" t="shared" si="10" ref="F41:F44">SUM(D41/C41)</f>
        <v>0.009722222222222222</v>
      </c>
      <c r="G41" s="23">
        <v>2.02</v>
      </c>
      <c r="H41" s="90">
        <v>0.022320601851851852</v>
      </c>
      <c r="I41" s="57">
        <f>SUM(I40+H41)</f>
        <v>0.315412037037037</v>
      </c>
      <c r="J41" s="26">
        <f aca="true" t="shared" si="11" ref="J41:J44">SUM(H41/G41)</f>
        <v>0.011049802896956363</v>
      </c>
      <c r="K41" s="102">
        <v>246</v>
      </c>
      <c r="L41" s="102">
        <v>177</v>
      </c>
      <c r="M41" s="95">
        <v>130</v>
      </c>
    </row>
    <row r="42" spans="1:13" ht="17" thickBot="1">
      <c r="A42" s="58" t="s">
        <v>34</v>
      </c>
      <c r="B42" s="59" t="s">
        <v>14</v>
      </c>
      <c r="C42" s="30">
        <v>2.1</v>
      </c>
      <c r="D42" s="31">
        <v>0.019444444444444445</v>
      </c>
      <c r="E42" s="61">
        <f>SUM(E41+D42)</f>
        <v>0.31249999999999994</v>
      </c>
      <c r="F42" s="62">
        <f t="shared" si="10"/>
        <v>0.009259259259259259</v>
      </c>
      <c r="G42" s="30">
        <v>2.22</v>
      </c>
      <c r="H42" s="91">
        <v>0.022068287037037036</v>
      </c>
      <c r="I42" s="44">
        <f>SUM(I41+H42)</f>
        <v>0.3374803240740741</v>
      </c>
      <c r="J42" s="72">
        <f t="shared" si="11"/>
        <v>0.009940669836503168</v>
      </c>
      <c r="K42" s="103">
        <v>285</v>
      </c>
      <c r="L42" s="103">
        <v>354</v>
      </c>
      <c r="M42" s="96">
        <v>128</v>
      </c>
    </row>
    <row r="43" spans="1:13" ht="15">
      <c r="A43" s="35"/>
      <c r="B43" s="36" t="s">
        <v>27</v>
      </c>
      <c r="C43" s="37">
        <f>SUM(C40:C42)</f>
        <v>6.629999999999999</v>
      </c>
      <c r="D43" s="38">
        <f>SUM(D40:D42)</f>
        <v>0.06527777777777778</v>
      </c>
      <c r="E43" s="38"/>
      <c r="F43" s="39">
        <f t="shared" si="10"/>
        <v>0.009845818669348083</v>
      </c>
      <c r="G43" s="37">
        <f>SUM(G40:G42)</f>
        <v>6.82</v>
      </c>
      <c r="H43" s="38">
        <f>SUM(H40:H42)</f>
        <v>0.07346064814814814</v>
      </c>
      <c r="I43" s="38"/>
      <c r="J43" s="40">
        <f t="shared" si="11"/>
        <v>0.010771356033452806</v>
      </c>
      <c r="K43" s="79">
        <f>SUM(K40:K42)</f>
        <v>639</v>
      </c>
      <c r="L43" s="79">
        <f>SUM(L40:L42)</f>
        <v>669</v>
      </c>
      <c r="M43" s="79">
        <f>SUM(M40:M42)/3</f>
        <v>129.33333333333334</v>
      </c>
    </row>
    <row r="44" spans="1:13" ht="15">
      <c r="A44" s="63"/>
      <c r="B44" s="64"/>
      <c r="C44" s="65">
        <f>SUM(C35+C43)</f>
        <v>40.67</v>
      </c>
      <c r="D44" s="66">
        <f>SUM(E42)</f>
        <v>0.31249999999999994</v>
      </c>
      <c r="E44" s="67"/>
      <c r="F44" s="68">
        <f t="shared" si="10"/>
        <v>0.007683796410130316</v>
      </c>
      <c r="G44" s="65">
        <f>SUM(G35+G43)</f>
        <v>40.98</v>
      </c>
      <c r="H44" s="66">
        <f>SUM(I42)</f>
        <v>0.3374803240740741</v>
      </c>
      <c r="I44" s="67"/>
      <c r="J44" s="69">
        <f t="shared" si="11"/>
        <v>0.008235244608932994</v>
      </c>
      <c r="K44" s="70">
        <f>SUM(K35+K43)</f>
        <v>4046</v>
      </c>
      <c r="L44" s="70">
        <f>SUM(L35+L43)</f>
        <v>4094</v>
      </c>
      <c r="M44" s="99"/>
    </row>
    <row r="45" spans="1:13" ht="17" thickBot="1">
      <c r="A45" s="41"/>
      <c r="B45" s="42" t="s">
        <v>29</v>
      </c>
      <c r="C45" s="43"/>
      <c r="D45" s="71">
        <v>0.001388888888888889</v>
      </c>
      <c r="E45" s="44">
        <f>SUM(D44+D45)</f>
        <v>0.31388888888888883</v>
      </c>
      <c r="F45" s="45"/>
      <c r="G45" s="43"/>
      <c r="H45" s="71">
        <v>0.0007523148148148147</v>
      </c>
      <c r="I45" s="44">
        <f>SUM(H44+H45)</f>
        <v>0.3382326388888889</v>
      </c>
      <c r="J45" s="44"/>
      <c r="K45" s="104"/>
      <c r="L45" s="104"/>
      <c r="M45" s="97">
        <v>127</v>
      </c>
    </row>
    <row r="46" spans="1:10" ht="17" thickBot="1">
      <c r="A46" s="46"/>
      <c r="B46" s="46"/>
      <c r="C46" s="47"/>
      <c r="D46" s="48"/>
      <c r="E46" s="48"/>
      <c r="F46" s="48"/>
      <c r="G46" s="47"/>
      <c r="H46" s="48"/>
      <c r="I46" s="48"/>
      <c r="J46" s="48"/>
    </row>
    <row r="47" spans="1:13" ht="15.75" customHeight="1">
      <c r="A47" s="50" t="s">
        <v>36</v>
      </c>
      <c r="B47" s="51"/>
      <c r="C47" s="3" t="s">
        <v>39</v>
      </c>
      <c r="D47" s="4"/>
      <c r="E47" s="4"/>
      <c r="F47" s="4"/>
      <c r="G47" s="5" t="s">
        <v>40</v>
      </c>
      <c r="H47" s="6"/>
      <c r="I47" s="6"/>
      <c r="J47" s="6"/>
      <c r="K47" s="6"/>
      <c r="L47" s="6"/>
      <c r="M47" s="7"/>
    </row>
    <row r="48" spans="1:13" ht="17" thickBot="1">
      <c r="A48" s="9" t="s">
        <v>6</v>
      </c>
      <c r="B48" s="10" t="s">
        <v>7</v>
      </c>
      <c r="C48" s="77" t="s">
        <v>4</v>
      </c>
      <c r="D48" s="78" t="s">
        <v>5</v>
      </c>
      <c r="E48" s="15" t="s">
        <v>35</v>
      </c>
      <c r="F48" s="52" t="s">
        <v>38</v>
      </c>
      <c r="G48" s="14" t="s">
        <v>4</v>
      </c>
      <c r="H48" s="15" t="s">
        <v>5</v>
      </c>
      <c r="I48" s="15" t="s">
        <v>35</v>
      </c>
      <c r="J48" s="15" t="s">
        <v>38</v>
      </c>
      <c r="K48" s="100" t="s">
        <v>41</v>
      </c>
      <c r="L48" s="100" t="s">
        <v>42</v>
      </c>
      <c r="M48" s="93" t="s">
        <v>43</v>
      </c>
    </row>
    <row r="49" spans="1:13" ht="15">
      <c r="A49" s="53" t="s">
        <v>14</v>
      </c>
      <c r="B49" s="54" t="s">
        <v>15</v>
      </c>
      <c r="C49" s="18">
        <v>3.21</v>
      </c>
      <c r="D49" s="19">
        <v>0.02847222222222222</v>
      </c>
      <c r="E49" s="55">
        <f>SUM(E45+D49)</f>
        <v>0.34236111111111106</v>
      </c>
      <c r="F49" s="20">
        <f>SUM(D49/C49)</f>
        <v>0.008869851159570785</v>
      </c>
      <c r="G49" s="18">
        <v>3.09</v>
      </c>
      <c r="H49" s="92">
        <v>0.029108796296296296</v>
      </c>
      <c r="I49" s="55">
        <f>SUM(I45+H49)</f>
        <v>0.3673414351851852</v>
      </c>
      <c r="J49" s="56">
        <f>SUM(H49/G49)</f>
        <v>0.009420322425985856</v>
      </c>
      <c r="K49" s="101">
        <v>325</v>
      </c>
      <c r="L49" s="101">
        <v>10</v>
      </c>
      <c r="M49" s="94">
        <v>129</v>
      </c>
    </row>
    <row r="50" spans="1:13" ht="15">
      <c r="A50" s="21" t="s">
        <v>15</v>
      </c>
      <c r="B50" s="22" t="s">
        <v>16</v>
      </c>
      <c r="C50" s="23">
        <v>2.75</v>
      </c>
      <c r="D50" s="24">
        <v>0.027083333333333334</v>
      </c>
      <c r="E50" s="57">
        <f>SUM(E49+D50)</f>
        <v>0.3694444444444444</v>
      </c>
      <c r="F50" s="25">
        <f aca="true" t="shared" si="12" ref="F50:F54">SUM(D50/C50)</f>
        <v>0.00984848484848485</v>
      </c>
      <c r="G50" s="23">
        <v>2.76</v>
      </c>
      <c r="H50" s="24">
        <v>0.026446759259259264</v>
      </c>
      <c r="I50" s="57">
        <f>SUM(I49+H50)</f>
        <v>0.39378819444444446</v>
      </c>
      <c r="J50" s="26">
        <f aca="true" t="shared" si="13" ref="J50:J54">SUM(H50/G50)</f>
        <v>0.009582159151905531</v>
      </c>
      <c r="K50" s="102">
        <v>108</v>
      </c>
      <c r="L50" s="102">
        <v>10</v>
      </c>
      <c r="M50" s="95">
        <v>125</v>
      </c>
    </row>
    <row r="51" spans="1:13" ht="15">
      <c r="A51" s="28" t="s">
        <v>17</v>
      </c>
      <c r="B51" s="29" t="s">
        <v>31</v>
      </c>
      <c r="C51" s="23">
        <v>3.64</v>
      </c>
      <c r="D51" s="24">
        <v>0.03125</v>
      </c>
      <c r="E51" s="61">
        <f>SUM(E50+D51)</f>
        <v>0.4006944444444444</v>
      </c>
      <c r="F51" s="62">
        <f t="shared" si="12"/>
        <v>0.008585164835164834</v>
      </c>
      <c r="G51" s="23">
        <v>3.67</v>
      </c>
      <c r="H51" s="90">
        <v>0.032032407407407405</v>
      </c>
      <c r="I51" s="57">
        <f>SUM(I50+H51)</f>
        <v>0.4258206018518519</v>
      </c>
      <c r="J51" s="26">
        <f t="shared" si="13"/>
        <v>0.008728176405288121</v>
      </c>
      <c r="K51" s="102">
        <v>502</v>
      </c>
      <c r="L51" s="102">
        <v>709</v>
      </c>
      <c r="M51" s="95">
        <v>130</v>
      </c>
    </row>
    <row r="52" spans="1:13" ht="17" thickBot="1">
      <c r="A52" s="28" t="s">
        <v>31</v>
      </c>
      <c r="B52" s="29" t="s">
        <v>32</v>
      </c>
      <c r="C52" s="30">
        <v>2.65</v>
      </c>
      <c r="D52" s="31">
        <v>0.02638888888888889</v>
      </c>
      <c r="E52" s="61">
        <f>SUM(E51+D52)</f>
        <v>0.4270833333333333</v>
      </c>
      <c r="F52" s="62">
        <f t="shared" si="12"/>
        <v>0.009958071278825996</v>
      </c>
      <c r="G52" s="30">
        <v>2.37</v>
      </c>
      <c r="H52" s="91">
        <v>0.017908564814814815</v>
      </c>
      <c r="I52" s="44">
        <f>SUM(I51+H52)</f>
        <v>0.44372916666666673</v>
      </c>
      <c r="J52" s="72">
        <f t="shared" si="13"/>
        <v>0.007556356461947179</v>
      </c>
      <c r="K52" s="103">
        <v>187</v>
      </c>
      <c r="L52" s="103">
        <v>20</v>
      </c>
      <c r="M52" s="96">
        <v>134</v>
      </c>
    </row>
    <row r="53" spans="1:13" ht="15">
      <c r="A53" s="35"/>
      <c r="B53" s="36" t="s">
        <v>27</v>
      </c>
      <c r="C53" s="37">
        <f>SUM(C49:C52)</f>
        <v>12.25</v>
      </c>
      <c r="D53" s="38">
        <f>SUM(D49:D52)</f>
        <v>0.11319444444444444</v>
      </c>
      <c r="E53" s="38"/>
      <c r="F53" s="39">
        <f t="shared" si="12"/>
        <v>0.009240362811791383</v>
      </c>
      <c r="G53" s="37">
        <f>SUM(G49:G52)</f>
        <v>11.89</v>
      </c>
      <c r="H53" s="38">
        <f>SUM(H49:H52)</f>
        <v>0.10549652777777778</v>
      </c>
      <c r="I53" s="38"/>
      <c r="J53" s="40">
        <f t="shared" si="13"/>
        <v>0.008872710494346323</v>
      </c>
      <c r="K53" s="79">
        <f>SUM(K50:K52)</f>
        <v>797</v>
      </c>
      <c r="L53" s="79">
        <f>SUM(L50:L52)</f>
        <v>739</v>
      </c>
      <c r="M53" s="79">
        <f>SUM(M49:M52)/4</f>
        <v>129.5</v>
      </c>
    </row>
    <row r="54" spans="1:13" ht="17" thickBot="1">
      <c r="A54" s="80"/>
      <c r="B54" s="81"/>
      <c r="C54" s="14">
        <f>SUM(C44+C53)</f>
        <v>52.92</v>
      </c>
      <c r="D54" s="82">
        <f>SUM(E52)</f>
        <v>0.4270833333333333</v>
      </c>
      <c r="E54" s="83"/>
      <c r="F54" s="84">
        <f t="shared" si="12"/>
        <v>0.008070357772738724</v>
      </c>
      <c r="G54" s="14">
        <f>SUM(G44+G53)</f>
        <v>52.87</v>
      </c>
      <c r="H54" s="82">
        <f>SUM(I52)</f>
        <v>0.44372916666666673</v>
      </c>
      <c r="I54" s="83"/>
      <c r="J54" s="85">
        <f t="shared" si="13"/>
        <v>0.008392834625811741</v>
      </c>
      <c r="K54" s="70">
        <f>SUM(K44+K53)</f>
        <v>4843</v>
      </c>
      <c r="L54" s="70">
        <f>SUM(L44+L53)</f>
        <v>4833</v>
      </c>
      <c r="M54" s="93"/>
    </row>
    <row r="55" spans="1:10" ht="15">
      <c r="A55" s="46"/>
      <c r="B55" s="46"/>
      <c r="C55" s="47"/>
      <c r="D55" s="86"/>
      <c r="E55" s="86"/>
      <c r="F55" s="86"/>
      <c r="G55" s="47"/>
      <c r="H55" s="86"/>
      <c r="I55" s="86"/>
      <c r="J55" s="86"/>
    </row>
    <row r="56" spans="3:10" ht="15">
      <c r="C56" s="88"/>
      <c r="D56" s="8"/>
      <c r="E56" s="8"/>
      <c r="F56" s="8"/>
      <c r="G56" s="88"/>
      <c r="H56" s="8"/>
      <c r="I56" s="8"/>
      <c r="J56" s="8"/>
    </row>
    <row r="57" spans="3:10" ht="15">
      <c r="C57" s="88"/>
      <c r="D57" s="8"/>
      <c r="E57" s="8"/>
      <c r="F57" s="8"/>
      <c r="G57" s="88"/>
      <c r="H57" s="8"/>
      <c r="I57" s="8"/>
      <c r="J57" s="8"/>
    </row>
    <row r="58" spans="3:10" ht="15">
      <c r="C58" s="88"/>
      <c r="D58" s="8"/>
      <c r="E58" s="8"/>
      <c r="F58" s="8"/>
      <c r="G58" s="88"/>
      <c r="H58" s="8"/>
      <c r="I58" s="8"/>
      <c r="J58" s="8"/>
    </row>
    <row r="59" spans="3:10" ht="15">
      <c r="C59" s="88"/>
      <c r="D59" s="8"/>
      <c r="E59" s="8"/>
      <c r="F59" s="8"/>
      <c r="G59" s="88"/>
      <c r="H59" s="8"/>
      <c r="I59" s="8"/>
      <c r="J59" s="8"/>
    </row>
    <row r="60" spans="3:10" ht="15">
      <c r="C60" s="88"/>
      <c r="D60" s="8"/>
      <c r="E60" s="8"/>
      <c r="F60" s="8"/>
      <c r="G60" s="88"/>
      <c r="H60" s="8"/>
      <c r="I60" s="8"/>
      <c r="J60" s="8"/>
    </row>
    <row r="61" spans="1:10" ht="15">
      <c r="A61" s="46"/>
      <c r="B61" s="46"/>
      <c r="C61" s="47"/>
      <c r="D61" s="86"/>
      <c r="E61" s="86"/>
      <c r="F61" s="86"/>
      <c r="G61" s="47"/>
      <c r="H61" s="86"/>
      <c r="I61" s="86"/>
      <c r="J61" s="86"/>
    </row>
  </sheetData>
  <mergeCells count="18">
    <mergeCell ref="G47:M47"/>
    <mergeCell ref="C47:F47"/>
    <mergeCell ref="C20:F20"/>
    <mergeCell ref="C11:F11"/>
    <mergeCell ref="A1:B1"/>
    <mergeCell ref="C38:F38"/>
    <mergeCell ref="C29:F29"/>
    <mergeCell ref="C1:F1"/>
    <mergeCell ref="A11:B11"/>
    <mergeCell ref="A20:B20"/>
    <mergeCell ref="A29:B29"/>
    <mergeCell ref="A38:B38"/>
    <mergeCell ref="A47:B47"/>
    <mergeCell ref="G1:M1"/>
    <mergeCell ref="G11:M11"/>
    <mergeCell ref="G20:M20"/>
    <mergeCell ref="G29:M29"/>
    <mergeCell ref="G38:M38"/>
  </mergeCells>
  <printOptions/>
  <pageMargins left="0.31496062992125984" right="0.35433070866141736" top="0.5118110236220472" bottom="0.15748031496062992" header="0.196850393700787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Microsoft Office User</cp:lastModifiedBy>
  <cp:lastPrinted>2017-04-27T08:41:28Z</cp:lastPrinted>
  <dcterms:created xsi:type="dcterms:W3CDTF">2009-03-04T11:25:37Z</dcterms:created>
  <dcterms:modified xsi:type="dcterms:W3CDTF">2017-04-30T07:45:45Z</dcterms:modified>
  <cp:category/>
  <cp:version/>
  <cp:contentType/>
  <cp:contentStatus/>
</cp:coreProperties>
</file>